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PRÁCE\Břeclav\sídliště Dukelských hrdinů\DPS\etapa 5 - cast 2\"/>
    </mc:Choice>
  </mc:AlternateContent>
  <bookViews>
    <workbookView xWindow="0" yWindow="0" windowWidth="0" windowHeight="0"/>
  </bookViews>
  <sheets>
    <sheet name="Rekapitulace stavby" sheetId="1" r:id="rId1"/>
    <sheet name="2021-11 - BŘECLAV - rege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'2021-11 - BŘECLAV - regen...'!$C$122:$K$259</definedName>
    <definedName name="_xlnm.Print_Area" localSheetId="1">'2021-11 - BŘECLAV - regen...'!$C$4:$J$76,'2021-11 - BŘECLAV - regen...'!$C$82:$J$106,'2021-11 - BŘECLAV - regen...'!$C$112:$J$259</definedName>
    <definedName name="_xlnm.Print_Titles" localSheetId="1">'2021-11 - BŘECLAV - regen...'!$122:$122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5"/>
  <c r="BH245"/>
  <c r="BG245"/>
  <c r="BF245"/>
  <c r="T245"/>
  <c r="T244"/>
  <c r="R245"/>
  <c r="R244"/>
  <c r="P245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21"/>
  <c r="BH221"/>
  <c r="BG221"/>
  <c r="BF221"/>
  <c r="T221"/>
  <c r="R221"/>
  <c r="P221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6"/>
  <c r="BH176"/>
  <c r="BG176"/>
  <c r="BF176"/>
  <c r="T176"/>
  <c r="R176"/>
  <c r="P176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F117"/>
  <c r="E115"/>
  <c r="J90"/>
  <c r="F87"/>
  <c r="E85"/>
  <c r="J19"/>
  <c r="E19"/>
  <c r="J119"/>
  <c r="J18"/>
  <c r="J16"/>
  <c r="E16"/>
  <c r="F90"/>
  <c r="J15"/>
  <c r="J13"/>
  <c r="E13"/>
  <c r="F119"/>
  <c r="J12"/>
  <c r="J10"/>
  <c r="J87"/>
  <c i="1" r="L90"/>
  <c r="AM90"/>
  <c r="AM89"/>
  <c r="L89"/>
  <c r="AM87"/>
  <c r="L87"/>
  <c r="L85"/>
  <c r="L84"/>
  <c i="2" r="BK256"/>
  <c r="J252"/>
  <c r="BK251"/>
  <c r="BK249"/>
  <c r="J243"/>
  <c r="J240"/>
  <c r="J235"/>
  <c r="BK231"/>
  <c r="BK203"/>
  <c r="J199"/>
  <c r="J193"/>
  <c r="BK181"/>
  <c r="J174"/>
  <c r="BK146"/>
  <c r="BK132"/>
  <c r="BK131"/>
  <c r="BK229"/>
  <c r="BK223"/>
  <c r="J216"/>
  <c r="J203"/>
  <c r="J181"/>
  <c r="BK169"/>
  <c r="J164"/>
  <c r="J146"/>
  <c r="J142"/>
  <c r="BK127"/>
  <c r="J259"/>
  <c r="J256"/>
  <c r="J251"/>
  <c r="BK243"/>
  <c r="BK241"/>
  <c r="J233"/>
  <c r="J229"/>
  <c r="J205"/>
  <c r="J197"/>
  <c r="J189"/>
  <c r="J184"/>
  <c r="J159"/>
  <c r="J136"/>
  <c r="BK129"/>
  <c r="J126"/>
  <c r="BK258"/>
  <c r="BK252"/>
  <c r="J248"/>
  <c r="J236"/>
  <c r="J231"/>
  <c r="J186"/>
  <c r="BK148"/>
  <c r="J132"/>
  <c r="J258"/>
  <c r="BK255"/>
  <c r="J245"/>
  <c r="J241"/>
  <c r="J237"/>
  <c r="J223"/>
  <c r="J212"/>
  <c r="J208"/>
  <c r="BK197"/>
  <c r="BK189"/>
  <c r="BK176"/>
  <c r="J148"/>
  <c r="BK142"/>
  <c r="J140"/>
  <c r="BK227"/>
  <c r="BK221"/>
  <c r="BK205"/>
  <c r="BK193"/>
  <c r="BK184"/>
  <c r="BK174"/>
  <c r="BK159"/>
  <c r="J144"/>
  <c r="BK128"/>
  <c r="BK126"/>
  <c i="1" r="AS94"/>
  <c i="2" r="J254"/>
  <c r="BK248"/>
  <c r="BK240"/>
  <c r="BK236"/>
  <c r="BK216"/>
  <c r="BK212"/>
  <c r="BK208"/>
  <c r="BK199"/>
  <c r="BK186"/>
  <c r="BK164"/>
  <c r="BK152"/>
  <c r="BK145"/>
  <c r="BK140"/>
  <c r="J127"/>
  <c r="BK259"/>
  <c r="BK254"/>
  <c r="J249"/>
  <c r="BK245"/>
  <c r="BK237"/>
  <c r="BK235"/>
  <c r="J221"/>
  <c r="J169"/>
  <c r="BK144"/>
  <c r="J129"/>
  <c r="J255"/>
  <c r="J227"/>
  <c r="J152"/>
  <c r="BK136"/>
  <c r="J128"/>
  <c r="BK233"/>
  <c r="J176"/>
  <c r="J145"/>
  <c r="J131"/>
  <c l="1" r="BK125"/>
  <c r="R125"/>
  <c r="BK151"/>
  <c r="J151"/>
  <c r="J97"/>
  <c r="T151"/>
  <c r="P207"/>
  <c r="R207"/>
  <c r="BK239"/>
  <c r="J239"/>
  <c r="J99"/>
  <c r="T239"/>
  <c r="BK247"/>
  <c r="J247"/>
  <c r="J102"/>
  <c r="R247"/>
  <c r="BK250"/>
  <c r="J250"/>
  <c r="J103"/>
  <c r="P250"/>
  <c r="T250"/>
  <c r="T253"/>
  <c r="R257"/>
  <c r="P125"/>
  <c r="T125"/>
  <c r="P151"/>
  <c r="R151"/>
  <c r="BK207"/>
  <c r="J207"/>
  <c r="J98"/>
  <c r="T207"/>
  <c r="P239"/>
  <c r="R239"/>
  <c r="P247"/>
  <c r="T247"/>
  <c r="R250"/>
  <c r="BK253"/>
  <c r="J253"/>
  <c r="J104"/>
  <c r="P253"/>
  <c r="R253"/>
  <c r="BK257"/>
  <c r="J257"/>
  <c r="J105"/>
  <c r="P257"/>
  <c r="T257"/>
  <c r="BK244"/>
  <c r="J244"/>
  <c r="J100"/>
  <c r="F89"/>
  <c r="J117"/>
  <c r="F120"/>
  <c r="BE126"/>
  <c r="BE127"/>
  <c r="BE145"/>
  <c r="BE152"/>
  <c r="BE164"/>
  <c r="BE181"/>
  <c r="BE186"/>
  <c r="BE197"/>
  <c r="BE208"/>
  <c r="BE212"/>
  <c r="BE251"/>
  <c r="BE255"/>
  <c r="BE256"/>
  <c r="J89"/>
  <c r="BE142"/>
  <c r="BE146"/>
  <c r="BE148"/>
  <c r="BE159"/>
  <c r="BE169"/>
  <c r="BE174"/>
  <c r="BE176"/>
  <c r="BE184"/>
  <c r="BE189"/>
  <c r="BE193"/>
  <c r="BE205"/>
  <c r="BE221"/>
  <c r="BE229"/>
  <c r="BE231"/>
  <c r="BE233"/>
  <c r="BE241"/>
  <c r="BE243"/>
  <c r="BE245"/>
  <c r="BE249"/>
  <c r="BE252"/>
  <c r="BE258"/>
  <c r="BE129"/>
  <c r="BE131"/>
  <c r="BE132"/>
  <c r="BE140"/>
  <c r="BE199"/>
  <c r="BE240"/>
  <c r="BE128"/>
  <c r="BE136"/>
  <c r="BE144"/>
  <c r="BE203"/>
  <c r="BE216"/>
  <c r="BE223"/>
  <c r="BE227"/>
  <c r="BE235"/>
  <c r="BE236"/>
  <c r="BE237"/>
  <c r="BE248"/>
  <c r="BE254"/>
  <c r="BE259"/>
  <c r="F35"/>
  <c i="1" r="BD95"/>
  <c r="BD94"/>
  <c r="W33"/>
  <c i="2" r="F33"/>
  <c i="1" r="BB95"/>
  <c r="BB94"/>
  <c r="W31"/>
  <c i="2" r="F32"/>
  <c i="1" r="BA95"/>
  <c r="BA94"/>
  <c r="AW94"/>
  <c r="AK30"/>
  <c i="2" r="F34"/>
  <c i="1" r="BC95"/>
  <c r="BC94"/>
  <c r="W32"/>
  <c i="2" r="J32"/>
  <c i="1" r="AW95"/>
  <c i="2" l="1" r="P246"/>
  <c r="P124"/>
  <c r="P123"/>
  <c i="1" r="AU95"/>
  <c i="2" r="R246"/>
  <c r="R124"/>
  <c r="R123"/>
  <c r="T246"/>
  <c r="T124"/>
  <c r="T123"/>
  <c r="BK124"/>
  <c r="J124"/>
  <c r="J95"/>
  <c r="J125"/>
  <c r="J96"/>
  <c r="BK246"/>
  <c r="J246"/>
  <c r="J101"/>
  <c i="1" r="AU94"/>
  <c r="AX94"/>
  <c r="AY94"/>
  <c i="2" r="J31"/>
  <c i="1" r="AV95"/>
  <c r="AT95"/>
  <c r="W30"/>
  <c i="2" r="F31"/>
  <c i="1" r="AZ95"/>
  <c r="AZ94"/>
  <c r="AV94"/>
  <c r="AK29"/>
  <c i="2" l="1" r="BK123"/>
  <c r="J123"/>
  <c r="J94"/>
  <c i="1" r="W29"/>
  <c r="AT94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<sst xmlns="http://schemas.openxmlformats.org/spreadsheetml/2006/main">
  <si>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</si>
  <si>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</si>
  <si>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</si>
  <si>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</si>
  <si>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</si>
  <si>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{cca33883-a659-4aba-9227-d219a0eb0b3a}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</si>
  <si>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</si>
  <si>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</si>
  <si>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</si>
  <si>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</si>
  <si>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</si>
  <si>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</si>
  <si>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</si>
  <si>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</si>
  <si>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</si>
  <si>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</si>
  <si>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</si>
  <si>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 - regenerace veřejných prostranství</t>
  </si>
  <si>
    <t>KSO:</t>
  </si>
  <si>
    <t>CC-CZ:</t>
  </si>
  <si>
    <t>Místo:</t>
  </si>
  <si>
    <t>Břeclav</t>
  </si>
  <si>
    <t>Datum:</t>
  </si>
  <si>
    <t>25. 11. 2021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</si>
  <si>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</si>
  <si>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</si>
  <si>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</si>
  <si>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</si>
  <si>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</si>
  <si>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</si>
  <si>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</si>
  <si>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</si>
  <si>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</si>
  <si>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Projekce DS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</si>
  <si>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</si>
  <si>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</si>
  <si>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</si>
  <si>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</si>
  <si>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</si>
  <si>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</si>
  <si>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</si>
  <si>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</si>
  <si>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</si>
  <si>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</si>
  <si>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</si>
  <si>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</si>
  <si>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</si>
  <si>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</si>
  <si>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</si>
  <si>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</si>
  <si>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</si>
  <si>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</si>
  <si>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</si>
  <si>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</si>
  <si>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</si>
  <si>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</si>
  <si>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</si>
  <si>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</si>
  <si>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</si>
  <si>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</si>
  <si>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</si>
  <si>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</si>
  <si>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</si>
  <si>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</si>
  <si>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</si>
  <si>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</si>
  <si>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</si>
  <si>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</si>
  <si>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</si>
  <si>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</si>
  <si>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</si>
  <si>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</si>
  <si>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</si>
  <si>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</si>
  <si>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</si>
  <si>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</si>
  <si>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</si>
  <si>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</si>
  <si>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</si>
  <si>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</si>
  <si>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</si>
  <si>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</si>
  <si>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</si>
  <si>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</si>
  <si>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</si>
  <si>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</si>
  <si>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</si>
  <si>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</si>
  <si>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</si>
  <si>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</si>
  <si>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</si>
  <si>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</si>
  <si>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</si>
  <si>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</si>
  <si>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</si>
  <si>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</si>
  <si>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</si>
  <si>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</si>
  <si>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</si>
  <si>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</si>
  <si>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</si>
  <si>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</si>
  <si>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</si>
  <si>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</si>
  <si>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</si>
  <si>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</si>
  <si>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</si>
  <si>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</si>
  <si>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</si>
  <si>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</si>
  <si>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</si>
  <si>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</si>
  <si>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</si>
  <si>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</si>
  <si>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</si>
  <si>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</si>
  <si>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</si>
  <si>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</si>
  <si>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112151014</t>
  </si>
  <si>
    <t>Volné kácení stromů s rozřezáním a odvětvením D kmene přes 400 do 500 mm</t>
  </si>
  <si>
    <t>kus</t>
  </si>
  <si>
    <t>4</t>
  </si>
  <si>
    <t>1322260431</t>
  </si>
  <si>
    <t>113106134</t>
  </si>
  <si>
    <t>Rozebrání dlažeb ze zámkových dlaždic komunikací pro pěší strojně pl do 50 m2</t>
  </si>
  <si>
    <t>m2</t>
  </si>
  <si>
    <t>-1480778942</t>
  </si>
  <si>
    <t>3</t>
  </si>
  <si>
    <t>113107322</t>
  </si>
  <si>
    <t>Odstranění podkladu z kameniva drceného tl přes 100 do 200 mm strojně pl do 50 m2</t>
  </si>
  <si>
    <t>-1968439651</t>
  </si>
  <si>
    <t>113107342</t>
  </si>
  <si>
    <t>Odstranění podkladu živičného tl přes 50 do 100 mm strojně pl do 50 m2</t>
  </si>
  <si>
    <t>-2125567185</t>
  </si>
  <si>
    <t>VV</t>
  </si>
  <si>
    <t>"podél obruby"77*0,50</t>
  </si>
  <si>
    <t>5</t>
  </si>
  <si>
    <t>113201112</t>
  </si>
  <si>
    <t>Vytrhání obrub silničních ležatých</t>
  </si>
  <si>
    <t>m</t>
  </si>
  <si>
    <t>1762620076</t>
  </si>
  <si>
    <t>6</t>
  </si>
  <si>
    <t>122151104</t>
  </si>
  <si>
    <t>Odkopávky a prokopávky nezapažené v hornině třídy těžitelnosti I skupiny 1 a 2 objem do 500 m3 strojně</t>
  </si>
  <si>
    <t>m3</t>
  </si>
  <si>
    <t>1219951337</t>
  </si>
  <si>
    <t>114</t>
  </si>
  <si>
    <t>-6,80*(0,20+0,06)</t>
  </si>
  <si>
    <t>Součet</t>
  </si>
  <si>
    <t>7</t>
  </si>
  <si>
    <t>162751115</t>
  </si>
  <si>
    <t>Vodorovné přemístění přes 7 000 do 8000 m výkopku/sypaniny z horniny třídy těžitelnosti I skupiny 1 až 3</t>
  </si>
  <si>
    <t>-951956389</t>
  </si>
  <si>
    <t>112,232</t>
  </si>
  <si>
    <t>"zpětné zapravení podél obruby"-6,50</t>
  </si>
  <si>
    <t>8</t>
  </si>
  <si>
    <t>171201231</t>
  </si>
  <si>
    <t>Poplatek za uložení zeminy a kamení na recyklační skládce (skládkovné) kód odpadu 17 05 04</t>
  </si>
  <si>
    <t>t</t>
  </si>
  <si>
    <t>1154719074</t>
  </si>
  <si>
    <t>105,732*1,8 'Přepočtené koeficientem množství</t>
  </si>
  <si>
    <t>9</t>
  </si>
  <si>
    <t>171251101</t>
  </si>
  <si>
    <t>Uložení sypaniny do násypů nezhutněných strojně</t>
  </si>
  <si>
    <t>-825802767</t>
  </si>
  <si>
    <t>"zpětné zapravení podél obruby"6,50</t>
  </si>
  <si>
    <t>10</t>
  </si>
  <si>
    <t>181111111</t>
  </si>
  <si>
    <t>Plošná úprava terénu do 500 m2 zemina skupiny 1 až 4 nerovnosti přes 50 do 100 mm v rovinně a svahu do 1:5</t>
  </si>
  <si>
    <t>638516768</t>
  </si>
  <si>
    <t>11</t>
  </si>
  <si>
    <t>181411131</t>
  </si>
  <si>
    <t>Založení parkového trávníku výsevem pl do 1000 m2 v rovině a ve svahu do 1:5</t>
  </si>
  <si>
    <t>1460813714</t>
  </si>
  <si>
    <t>12</t>
  </si>
  <si>
    <t>M</t>
  </si>
  <si>
    <t>00572410</t>
  </si>
  <si>
    <t>osivo směs travní parková</t>
  </si>
  <si>
    <t>kg</t>
  </si>
  <si>
    <t>713586258</t>
  </si>
  <si>
    <t>91,5*0,02 'Přepočtené koeficientem množství</t>
  </si>
  <si>
    <t>13</t>
  </si>
  <si>
    <t>181951112</t>
  </si>
  <si>
    <t>Úprava pláně v hornině třídy těžitelnosti I skupiny 1 až 3 se zhutněním strojně</t>
  </si>
  <si>
    <t>1513423841</t>
  </si>
  <si>
    <t>6,60+1,70+236,10+13,70+18,40</t>
  </si>
  <si>
    <t>276,5*1,1 'Přepočtené koeficientem množství</t>
  </si>
  <si>
    <t>Komunikace pozemní</t>
  </si>
  <si>
    <t>14</t>
  </si>
  <si>
    <t>564801112</t>
  </si>
  <si>
    <t>Podklad z drti fr 4/8 plochy přes 100 m2 tl 40 mm</t>
  </si>
  <si>
    <t>1436524705</t>
  </si>
  <si>
    <t>"chodník tl. 60 mm"1,40+5,20</t>
  </si>
  <si>
    <t>"slepecká tl. 60 mm"0,90+0,80</t>
  </si>
  <si>
    <t>"kontejnery tl 60 mm"18,40</t>
  </si>
  <si>
    <t>"parkovací stání 80 mm zámková "13,70</t>
  </si>
  <si>
    <t>"parkovací stání 80 mm drenážní"25,30+59,80+151,00</t>
  </si>
  <si>
    <t>564831111</t>
  </si>
  <si>
    <t>Podklad ze štěrkodrtě ŠD plochy přes 100 m2 tl 100 mm</t>
  </si>
  <si>
    <t>62261803</t>
  </si>
  <si>
    <t>249,8*1,05 'Přepočtené koeficientem množství</t>
  </si>
  <si>
    <t>16</t>
  </si>
  <si>
    <t>564851111</t>
  </si>
  <si>
    <t>Podklad ze štěrkodrtě ŠD plochy přes 100 m2 tl 150 mm</t>
  </si>
  <si>
    <t>1259271834</t>
  </si>
  <si>
    <t>249,8*1,1 'Přepočtené koeficientem množství</t>
  </si>
  <si>
    <t>17</t>
  </si>
  <si>
    <t>564861011</t>
  </si>
  <si>
    <t>Podklad ze štěrkodrtě ŠD plochy do 100 m2 tl 200 mm</t>
  </si>
  <si>
    <t>1414180330</t>
  </si>
  <si>
    <t>18</t>
  </si>
  <si>
    <t>572341112</t>
  </si>
  <si>
    <t>Vyspravení krytu komunikací po překopech pl přes 15 m2 asfalt betonem ACO (AB) tl přes 50 do 70 mm</t>
  </si>
  <si>
    <t>-2039407516</t>
  </si>
  <si>
    <t>19</t>
  </si>
  <si>
    <t>596211120</t>
  </si>
  <si>
    <t>Kladení zámkové dlažby komunikací pro pěší ručně tl 60 mm skupiny B pl do 50 m2</t>
  </si>
  <si>
    <t>-903640087</t>
  </si>
  <si>
    <t>20</t>
  </si>
  <si>
    <t>59245018</t>
  </si>
  <si>
    <t>dlažba tvar obdélník betonová 200x100x60mm přírodní</t>
  </si>
  <si>
    <t>149943082</t>
  </si>
  <si>
    <t>6,6*1,01 'Přepočtené koeficientem množství</t>
  </si>
  <si>
    <t>59245008</t>
  </si>
  <si>
    <t>dlažba tvar obdélník betonová 200x100x60mm barevná</t>
  </si>
  <si>
    <t>-180936815</t>
  </si>
  <si>
    <t>"kontejnery tl 60 mm"18,60</t>
  </si>
  <si>
    <t>22</t>
  </si>
  <si>
    <t>59245006</t>
  </si>
  <si>
    <t>dlažba tvar obdélník betonová pro nevidomé 200x100x60mm barevná</t>
  </si>
  <si>
    <t>-1949158422</t>
  </si>
  <si>
    <t>1,7*1,01 'Přepočtené koeficientem množství</t>
  </si>
  <si>
    <t>23</t>
  </si>
  <si>
    <t>596211221</t>
  </si>
  <si>
    <t>Kladení zámkové dlažby komunikací pro pěší ručně tl 80 mm skupiny B pl přes 50 do 100 m2</t>
  </si>
  <si>
    <t>-566453224</t>
  </si>
  <si>
    <t>24</t>
  </si>
  <si>
    <t>59245030</t>
  </si>
  <si>
    <t>dlažba tvar čtverec drenážní betonová 200x200x80mm přírodní</t>
  </si>
  <si>
    <t>1464456787</t>
  </si>
  <si>
    <t>"oddělení parkovacích stání"-19*4,50*0,20</t>
  </si>
  <si>
    <t>25</t>
  </si>
  <si>
    <t>59245004</t>
  </si>
  <si>
    <t>dlažba tvar čtverec betonová 200x200x80mm barevná</t>
  </si>
  <si>
    <t>-898893</t>
  </si>
  <si>
    <t>"oddělení parkovacích stání"19*4,50*0,20</t>
  </si>
  <si>
    <t>26</t>
  </si>
  <si>
    <t>59245020</t>
  </si>
  <si>
    <t>dlažba tvar obdélník betonová 200x100x80mm přírodní</t>
  </si>
  <si>
    <t>891146610</t>
  </si>
  <si>
    <t>"oddělení parkovacích stání"-3*3*0,10</t>
  </si>
  <si>
    <t>27</t>
  </si>
  <si>
    <t>59245005</t>
  </si>
  <si>
    <t>dlažba tvar obdélník propistná betonová 200x100x80mm antracitová</t>
  </si>
  <si>
    <t>1546265424</t>
  </si>
  <si>
    <t>"oddělení parkovacích stání"3*3*0,10</t>
  </si>
  <si>
    <t>28</t>
  </si>
  <si>
    <t>599141111</t>
  </si>
  <si>
    <t>Vyplnění spár mezi silničními dílci živičnou zálivkou</t>
  </si>
  <si>
    <t>1021844260</t>
  </si>
  <si>
    <t>77</t>
  </si>
  <si>
    <t>Ostatní konstrukce a práce, bourání</t>
  </si>
  <si>
    <t>29</t>
  </si>
  <si>
    <t>914111111</t>
  </si>
  <si>
    <t>Montáž svislé dopravní značky do velikosti 1 m2 objímkami na sloupek nebo konzolu</t>
  </si>
  <si>
    <t>-197538125</t>
  </si>
  <si>
    <t>"nové"4</t>
  </si>
  <si>
    <t>"přesun stávající"2</t>
  </si>
  <si>
    <t>30</t>
  </si>
  <si>
    <t>40445647</t>
  </si>
  <si>
    <t>dodatkové tabulky E1, E2a,b , E6, E9, E10 E12c, E17 500x500mm</t>
  </si>
  <si>
    <t>1449067564</t>
  </si>
  <si>
    <t>"E1 - společný sloupek s IP12"1</t>
  </si>
  <si>
    <t>"E9 - společný sloupek s IP11a"1</t>
  </si>
  <si>
    <t>31</t>
  </si>
  <si>
    <t>40445625</t>
  </si>
  <si>
    <t>informativní značky provozní IP8, IP9, IP11-IP13 500x700mm</t>
  </si>
  <si>
    <t>1860188667</t>
  </si>
  <si>
    <t>"vč. dodání značky, patky a sloupku"</t>
  </si>
  <si>
    <t>"IP11a"1</t>
  </si>
  <si>
    <t>"IP12"1</t>
  </si>
  <si>
    <t>32</t>
  </si>
  <si>
    <t>915211112</t>
  </si>
  <si>
    <t>Vodorovné dopravní značení dělící čáry souvislé š 125 mm retroreflexní bílý plast</t>
  </si>
  <si>
    <t>156651600</t>
  </si>
  <si>
    <t>"V10d"75,50</t>
  </si>
  <si>
    <t>33</t>
  </si>
  <si>
    <t>915231112</t>
  </si>
  <si>
    <t>Vodorovné dopravní značení přechody pro chodce, šipky, symboly retroreflexní bílý plast</t>
  </si>
  <si>
    <t>-1990419937</t>
  </si>
  <si>
    <t>"V13"6,00+7,50</t>
  </si>
  <si>
    <t>"V10f"1,60*2</t>
  </si>
  <si>
    <t>34</t>
  </si>
  <si>
    <t>916131213</t>
  </si>
  <si>
    <t>Osazení silničního obrubníku betonového stojatého s boční opěrou do lože z betonu prostého</t>
  </si>
  <si>
    <t>-954332402</t>
  </si>
  <si>
    <t>68,90+96,30+2+2,80+3</t>
  </si>
  <si>
    <t>35</t>
  </si>
  <si>
    <t>59217031</t>
  </si>
  <si>
    <t>obrubník betonový silniční 1000x150x250mm</t>
  </si>
  <si>
    <t>518956032</t>
  </si>
  <si>
    <t>96,3*1,02 'Přepočtené koeficientem množství</t>
  </si>
  <si>
    <t>36</t>
  </si>
  <si>
    <t>59217029</t>
  </si>
  <si>
    <t>obrubník betonový silniční nájezdový 1000x150x150mm</t>
  </si>
  <si>
    <t>-1297731686</t>
  </si>
  <si>
    <t>68,9*1,02 'Přepočtené koeficientem množství</t>
  </si>
  <si>
    <t>37</t>
  </si>
  <si>
    <t>59217019</t>
  </si>
  <si>
    <t>obrubník betonový chodníkový 1000x100x200mm</t>
  </si>
  <si>
    <t>277796741</t>
  </si>
  <si>
    <t>2,8*1,02 'Přepočtené koeficientem množství</t>
  </si>
  <si>
    <t>38</t>
  </si>
  <si>
    <t>59217030</t>
  </si>
  <si>
    <t>obrubník betonový silniční přechodový 1000x150x150-250mm</t>
  </si>
  <si>
    <t>-279403077</t>
  </si>
  <si>
    <t>39</t>
  </si>
  <si>
    <t>59217052</t>
  </si>
  <si>
    <t>obrubník betonový pro kruhový objezd vnější R0,5 200x270x300mm</t>
  </si>
  <si>
    <t>-792092078</t>
  </si>
  <si>
    <t>40</t>
  </si>
  <si>
    <t>919735113</t>
  </si>
  <si>
    <t>Řezání stávajícího živičného krytu hl přes 100 do 150 mm</t>
  </si>
  <si>
    <t>1950614905</t>
  </si>
  <si>
    <t>997</t>
  </si>
  <si>
    <t>Přesun sutě</t>
  </si>
  <si>
    <t>41</t>
  </si>
  <si>
    <t>997221571</t>
  </si>
  <si>
    <t>Vodorovná doprava vybouraných hmot do 1 km</t>
  </si>
  <si>
    <t>-928652129</t>
  </si>
  <si>
    <t>42</t>
  </si>
  <si>
    <t>997221579</t>
  </si>
  <si>
    <t>Příplatek ZKD 1 km u vodorovné dopravy vybouraných hmot</t>
  </si>
  <si>
    <t>978950260</t>
  </si>
  <si>
    <t>36,193*7 'Přepočtené koeficientem množství</t>
  </si>
  <si>
    <t>43</t>
  </si>
  <si>
    <t>997221861</t>
  </si>
  <si>
    <t>Poplatek za uložení stavebního odpadu na recyklační skládce (skládkovné) z prostého betonu pod kódem 17 01 01</t>
  </si>
  <si>
    <t>-1357756965</t>
  </si>
  <si>
    <t>998</t>
  </si>
  <si>
    <t>Přesun hmot</t>
  </si>
  <si>
    <t>44</t>
  </si>
  <si>
    <t>998223011</t>
  </si>
  <si>
    <t>Přesun hmot pro pozemní komunikace s krytem dlážděným</t>
  </si>
  <si>
    <t>1546888351</t>
  </si>
  <si>
    <t>VRN</t>
  </si>
  <si>
    <t>Vedlejší rozpočtové náklady</t>
  </si>
  <si>
    <t>VRN1</t>
  </si>
  <si>
    <t>Průzkumné, geodetické a projektové práce</t>
  </si>
  <si>
    <t>45</t>
  </si>
  <si>
    <t>013002000</t>
  </si>
  <si>
    <t>Vytyčení stavby</t>
  </si>
  <si>
    <t>kpl</t>
  </si>
  <si>
    <t>1024</t>
  </si>
  <si>
    <t>1540303482</t>
  </si>
  <si>
    <t>46</t>
  </si>
  <si>
    <t>200</t>
  </si>
  <si>
    <t>Geodetické zaměření dokončeného díla</t>
  </si>
  <si>
    <t>-918247070</t>
  </si>
  <si>
    <t>VRN3</t>
  </si>
  <si>
    <t>Zařízení staveniště</t>
  </si>
  <si>
    <t>47</t>
  </si>
  <si>
    <t>030001000</t>
  </si>
  <si>
    <t>Zařízení staveniště - zřízení + provoz + dostranění (oplcení, zábrana, skladovací plochy a objekty, mobilní buňky, apod.)</t>
  </si>
  <si>
    <t>-1186348481</t>
  </si>
  <si>
    <t>48</t>
  </si>
  <si>
    <t>035002000</t>
  </si>
  <si>
    <t>Užívání veřejných ploch a prostranství (Náklady a poplatky spojené s užíváním veřejných ploch a prostranství, pokud jsou stavebními pracemi nebo souvisejícími činnostmi dotčeny</t>
  </si>
  <si>
    <t>-1968684630</t>
  </si>
  <si>
    <t>VRN4</t>
  </si>
  <si>
    <t>Inženýrská činnost</t>
  </si>
  <si>
    <t>49</t>
  </si>
  <si>
    <t>040001000</t>
  </si>
  <si>
    <t>Vytyčení stávajících inženýrských sítí</t>
  </si>
  <si>
    <t>2063794026</t>
  </si>
  <si>
    <t>50</t>
  </si>
  <si>
    <t>043002000</t>
  </si>
  <si>
    <t>Kontrolní zkoušky (statická zatěžovací zkouška podloží - 2x atd.)</t>
  </si>
  <si>
    <t>-616086067</t>
  </si>
  <si>
    <t>51</t>
  </si>
  <si>
    <t>045002000</t>
  </si>
  <si>
    <t>Dokumentace skutečného provedení stavby</t>
  </si>
  <si>
    <t>900647365</t>
  </si>
  <si>
    <t>VRN7</t>
  </si>
  <si>
    <t>Provozní vlivy</t>
  </si>
  <si>
    <t>52</t>
  </si>
  <si>
    <t>072002000</t>
  </si>
  <si>
    <t>Dočasná dopravní opatření</t>
  </si>
  <si>
    <t>-456560786</t>
  </si>
  <si>
    <t>53</t>
  </si>
  <si>
    <t>079002000</t>
  </si>
  <si>
    <t>Náklady na informační tabuli (1ks plastové tabule A2, polep plast. fólií, odolné povětrnostním vlivům, na ocelovém rámu a ocelových sloupcích)</t>
  </si>
  <si>
    <t>1145978066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</si>
</sst>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2021/11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BŘECLAV - regenerace veřejných prostranství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Břeclav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25. 11. 2021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Projekce DS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74</v>
      </c>
      <c r="BT94" s="117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24.75" customHeight="1">
      <c r="A95" s="118" t="s">
        <v>78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'2021-11 - BŘECLAV - regen...'!J28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79</v>
      </c>
      <c r="AR95" s="125"/>
      <c r="AS95" s="126">
        <v>0</v>
      </c>
      <c r="AT95" s="127">
        <f>ROUND(SUM(AV95:AW95),2)</f>
        <v>0</v>
      </c>
      <c r="AU95" s="128">
        <f>'2021-11 - BŘECLAV - regen...'!P123</f>
        <v>0</v>
      </c>
      <c r="AV95" s="127">
        <f>'2021-11 - BŘECLAV - regen...'!J31</f>
        <v>0</v>
      </c>
      <c r="AW95" s="127">
        <f>'2021-11 - BŘECLAV - regen...'!J32</f>
        <v>0</v>
      </c>
      <c r="AX95" s="127">
        <f>'2021-11 - BŘECLAV - regen...'!J33</f>
        <v>0</v>
      </c>
      <c r="AY95" s="127">
        <f>'2021-11 - BŘECLAV - regen...'!J34</f>
        <v>0</v>
      </c>
      <c r="AZ95" s="127">
        <f>'2021-11 - BŘECLAV - regen...'!F31</f>
        <v>0</v>
      </c>
      <c r="BA95" s="127">
        <f>'2021-11 - BŘECLAV - regen...'!F32</f>
        <v>0</v>
      </c>
      <c r="BB95" s="127">
        <f>'2021-11 - BŘECLAV - regen...'!F33</f>
        <v>0</v>
      </c>
      <c r="BC95" s="127">
        <f>'2021-11 - BŘECLAV - regen...'!F34</f>
        <v>0</v>
      </c>
      <c r="BD95" s="129">
        <f>'2021-11 - BŘECLAV - regen...'!F35</f>
        <v>0</v>
      </c>
      <c r="BE95" s="7"/>
      <c r="BT95" s="130" t="s">
        <v>80</v>
      </c>
      <c r="BU95" s="130" t="s">
        <v>81</v>
      </c>
      <c r="BV95" s="130" t="s">
        <v>76</v>
      </c>
      <c r="BW95" s="130" t="s">
        <v>5</v>
      </c>
      <c r="BX95" s="130" t="s">
        <v>77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XXtWT7JMKeWvmdhFINrdftZbong9tmkn9FEsqNJXLlhcpFyS1JQycs+Ft/CdVsLQ3vMgNlXiRWBEbhVsRrNQkw==" hashValue="cAT3PnzH9hXQoNCKTSEOxjqGiHCZ1YjFEWpEcHkKMpmfy3kOJ+K8QRDRUN5/9zZBagW4jGl1odhi0VTfV9myq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-11 - BŘECLAV - rege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82</v>
      </c>
    </row>
    <row r="4" s="1" customFormat="1" ht="24.96" customHeight="1">
      <c r="B4" s="20"/>
      <c r="D4" s="133" t="s">
        <v>83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25. 11. 2021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tr">
        <f>IF('Rekapitulace stavby'!AN10="","",'Rekapitulace stavby'!AN10)</f>
        <v/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tr">
        <f>IF('Rekapitulace stavby'!E11="","",'Rekapitulace stavby'!E11)</f>
        <v xml:space="preserve"> </v>
      </c>
      <c r="F13" s="38"/>
      <c r="G13" s="38"/>
      <c r="H13" s="38"/>
      <c r="I13" s="135" t="s">
        <v>27</v>
      </c>
      <c r="J13" s="137" t="str">
        <f>IF('Rekapitulace stavby'!AN11="","",'Rekapitulace stavby'!AN11)</f>
        <v/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28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30</v>
      </c>
      <c r="E18" s="38"/>
      <c r="F18" s="38"/>
      <c r="G18" s="38"/>
      <c r="H18" s="38"/>
      <c r="I18" s="135" t="s">
        <v>25</v>
      </c>
      <c r="J18" s="137" t="str">
        <f>IF('Rekapitulace stavby'!AN16="","",'Rekapitulace stavby'!AN16)</f>
        <v/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tr">
        <f>IF('Rekapitulace stavby'!E17="","",'Rekapitulace stavby'!E17)</f>
        <v xml:space="preserve"> </v>
      </c>
      <c r="F19" s="38"/>
      <c r="G19" s="38"/>
      <c r="H19" s="38"/>
      <c r="I19" s="135" t="s">
        <v>27</v>
      </c>
      <c r="J19" s="137" t="str">
        <f>IF('Rekapitulace stavby'!AN17="","",'Rekapitulace stavby'!AN17)</f>
        <v/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32</v>
      </c>
      <c r="E21" s="38"/>
      <c r="F21" s="38"/>
      <c r="G21" s="38"/>
      <c r="H21" s="38"/>
      <c r="I21" s="135" t="s">
        <v>25</v>
      </c>
      <c r="J21" s="137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">
        <v>33</v>
      </c>
      <c r="F22" s="38"/>
      <c r="G22" s="38"/>
      <c r="H22" s="38"/>
      <c r="I22" s="135" t="s">
        <v>27</v>
      </c>
      <c r="J22" s="137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34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35</v>
      </c>
      <c r="E28" s="38"/>
      <c r="F28" s="38"/>
      <c r="G28" s="38"/>
      <c r="H28" s="38"/>
      <c r="I28" s="38"/>
      <c r="J28" s="145">
        <f>ROUND(J123,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37</v>
      </c>
      <c r="G30" s="38"/>
      <c r="H30" s="38"/>
      <c r="I30" s="146" t="s">
        <v>36</v>
      </c>
      <c r="J30" s="146" t="s">
        <v>38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39</v>
      </c>
      <c r="E31" s="135" t="s">
        <v>40</v>
      </c>
      <c r="F31" s="148">
        <f>ROUND((SUM(BE123:BE259)),  2)</f>
        <v>0</v>
      </c>
      <c r="G31" s="38"/>
      <c r="H31" s="38"/>
      <c r="I31" s="149">
        <v>0.20999999999999999</v>
      </c>
      <c r="J31" s="148">
        <f>ROUND(((SUM(BE123:BE259))*I31),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41</v>
      </c>
      <c r="F32" s="148">
        <f>ROUND((SUM(BF123:BF259)),  2)</f>
        <v>0</v>
      </c>
      <c r="G32" s="38"/>
      <c r="H32" s="38"/>
      <c r="I32" s="149">
        <v>0.14999999999999999</v>
      </c>
      <c r="J32" s="148">
        <f>ROUND(((SUM(BF123:BF259))*I32),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42</v>
      </c>
      <c r="F33" s="148">
        <f>ROUND((SUM(BG123:BG259)),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43</v>
      </c>
      <c r="F34" s="148">
        <f>ROUND((SUM(BH123:BH259)),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44</v>
      </c>
      <c r="F35" s="148">
        <f>ROUND((SUM(BI123:BI259)),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45</v>
      </c>
      <c r="E37" s="152"/>
      <c r="F37" s="152"/>
      <c r="G37" s="153" t="s">
        <v>46</v>
      </c>
      <c r="H37" s="154" t="s">
        <v>47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48</v>
      </c>
      <c r="E50" s="158"/>
      <c r="F50" s="158"/>
      <c r="G50" s="157" t="s">
        <v>49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50</v>
      </c>
      <c r="E61" s="160"/>
      <c r="F61" s="161" t="s">
        <v>51</v>
      </c>
      <c r="G61" s="159" t="s">
        <v>50</v>
      </c>
      <c r="H61" s="160"/>
      <c r="I61" s="160"/>
      <c r="J61" s="162" t="s">
        <v>51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52</v>
      </c>
      <c r="E65" s="163"/>
      <c r="F65" s="163"/>
      <c r="G65" s="157" t="s">
        <v>53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50</v>
      </c>
      <c r="E76" s="160"/>
      <c r="F76" s="161" t="s">
        <v>51</v>
      </c>
      <c r="G76" s="159" t="s">
        <v>50</v>
      </c>
      <c r="H76" s="160"/>
      <c r="I76" s="160"/>
      <c r="J76" s="162" t="s">
        <v>51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BŘECLAV - regenerace veřejných prostranství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Břeclav</v>
      </c>
      <c r="G87" s="40"/>
      <c r="H87" s="40"/>
      <c r="I87" s="32" t="s">
        <v>22</v>
      </c>
      <c r="J87" s="79" t="str">
        <f>IF(J10="","",J10)</f>
        <v>25. 11. 2021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 xml:space="preserve"> </v>
      </c>
      <c r="G89" s="40"/>
      <c r="H89" s="40"/>
      <c r="I89" s="32" t="s">
        <v>30</v>
      </c>
      <c r="J89" s="36" t="str">
        <f>E19</f>
        <v xml:space="preserve"> 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32</v>
      </c>
      <c r="J90" s="36" t="str">
        <f>E22</f>
        <v>Projekce DS s.r.o.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85</v>
      </c>
      <c r="D92" s="169"/>
      <c r="E92" s="169"/>
      <c r="F92" s="169"/>
      <c r="G92" s="169"/>
      <c r="H92" s="169"/>
      <c r="I92" s="169"/>
      <c r="J92" s="170" t="s">
        <v>86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87</v>
      </c>
      <c r="D94" s="40"/>
      <c r="E94" s="40"/>
      <c r="F94" s="40"/>
      <c r="G94" s="40"/>
      <c r="H94" s="40"/>
      <c r="I94" s="40"/>
      <c r="J94" s="110">
        <f>J123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88</v>
      </c>
    </row>
    <row r="95" s="9" customFormat="1" ht="24.96" customHeight="1">
      <c r="A95" s="9"/>
      <c r="B95" s="172"/>
      <c r="C95" s="173"/>
      <c r="D95" s="174" t="s">
        <v>89</v>
      </c>
      <c r="E95" s="175"/>
      <c r="F95" s="175"/>
      <c r="G95" s="175"/>
      <c r="H95" s="175"/>
      <c r="I95" s="175"/>
      <c r="J95" s="176">
        <f>J124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90</v>
      </c>
      <c r="E96" s="181"/>
      <c r="F96" s="181"/>
      <c r="G96" s="181"/>
      <c r="H96" s="181"/>
      <c r="I96" s="181"/>
      <c r="J96" s="182">
        <f>J125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91</v>
      </c>
      <c r="E97" s="181"/>
      <c r="F97" s="181"/>
      <c r="G97" s="181"/>
      <c r="H97" s="181"/>
      <c r="I97" s="181"/>
      <c r="J97" s="182">
        <f>J151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92</v>
      </c>
      <c r="E98" s="181"/>
      <c r="F98" s="181"/>
      <c r="G98" s="181"/>
      <c r="H98" s="181"/>
      <c r="I98" s="181"/>
      <c r="J98" s="182">
        <f>J207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93</v>
      </c>
      <c r="E99" s="181"/>
      <c r="F99" s="181"/>
      <c r="G99" s="181"/>
      <c r="H99" s="181"/>
      <c r="I99" s="181"/>
      <c r="J99" s="182">
        <f>J239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94</v>
      </c>
      <c r="E100" s="181"/>
      <c r="F100" s="181"/>
      <c r="G100" s="181"/>
      <c r="H100" s="181"/>
      <c r="I100" s="181"/>
      <c r="J100" s="182">
        <f>J244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2"/>
      <c r="C101" s="173"/>
      <c r="D101" s="174" t="s">
        <v>95</v>
      </c>
      <c r="E101" s="175"/>
      <c r="F101" s="175"/>
      <c r="G101" s="175"/>
      <c r="H101" s="175"/>
      <c r="I101" s="175"/>
      <c r="J101" s="176">
        <f>J246</f>
        <v>0</v>
      </c>
      <c r="K101" s="173"/>
      <c r="L101" s="17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8"/>
      <c r="C102" s="179"/>
      <c r="D102" s="180" t="s">
        <v>96</v>
      </c>
      <c r="E102" s="181"/>
      <c r="F102" s="181"/>
      <c r="G102" s="181"/>
      <c r="H102" s="181"/>
      <c r="I102" s="181"/>
      <c r="J102" s="182">
        <f>J247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97</v>
      </c>
      <c r="E103" s="181"/>
      <c r="F103" s="181"/>
      <c r="G103" s="181"/>
      <c r="H103" s="181"/>
      <c r="I103" s="181"/>
      <c r="J103" s="182">
        <f>J250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98</v>
      </c>
      <c r="E104" s="181"/>
      <c r="F104" s="181"/>
      <c r="G104" s="181"/>
      <c r="H104" s="181"/>
      <c r="I104" s="181"/>
      <c r="J104" s="182">
        <f>J253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99</v>
      </c>
      <c r="E105" s="181"/>
      <c r="F105" s="181"/>
      <c r="G105" s="181"/>
      <c r="H105" s="181"/>
      <c r="I105" s="181"/>
      <c r="J105" s="182">
        <f>J257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E7</f>
        <v>BŘECLAV - regenerace veřejných prostranství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F10</f>
        <v>Břeclav</v>
      </c>
      <c r="G117" s="40"/>
      <c r="H117" s="40"/>
      <c r="I117" s="32" t="s">
        <v>22</v>
      </c>
      <c r="J117" s="79" t="str">
        <f>IF(J10="","",J10)</f>
        <v>25. 11. 2021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E13</f>
        <v xml:space="preserve"> </v>
      </c>
      <c r="G119" s="40"/>
      <c r="H119" s="40"/>
      <c r="I119" s="32" t="s">
        <v>30</v>
      </c>
      <c r="J119" s="36" t="str">
        <f>E19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IF(E16="","",E16)</f>
        <v>Vyplň údaj</v>
      </c>
      <c r="G120" s="40"/>
      <c r="H120" s="40"/>
      <c r="I120" s="32" t="s">
        <v>32</v>
      </c>
      <c r="J120" s="36" t="str">
        <f>E22</f>
        <v>Projekce DS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84"/>
      <c r="B122" s="185"/>
      <c r="C122" s="186" t="s">
        <v>101</v>
      </c>
      <c r="D122" s="187" t="s">
        <v>60</v>
      </c>
      <c r="E122" s="187" t="s">
        <v>56</v>
      </c>
      <c r="F122" s="187" t="s">
        <v>57</v>
      </c>
      <c r="G122" s="187" t="s">
        <v>102</v>
      </c>
      <c r="H122" s="187" t="s">
        <v>103</v>
      </c>
      <c r="I122" s="187" t="s">
        <v>104</v>
      </c>
      <c r="J122" s="188" t="s">
        <v>86</v>
      </c>
      <c r="K122" s="189" t="s">
        <v>105</v>
      </c>
      <c r="L122" s="190"/>
      <c r="M122" s="100" t="s">
        <v>1</v>
      </c>
      <c r="N122" s="101" t="s">
        <v>39</v>
      </c>
      <c r="O122" s="101" t="s">
        <v>106</v>
      </c>
      <c r="P122" s="101" t="s">
        <v>107</v>
      </c>
      <c r="Q122" s="101" t="s">
        <v>108</v>
      </c>
      <c r="R122" s="101" t="s">
        <v>109</v>
      </c>
      <c r="S122" s="101" t="s">
        <v>110</v>
      </c>
      <c r="T122" s="102" t="s">
        <v>111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8"/>
      <c r="B123" s="39"/>
      <c r="C123" s="107" t="s">
        <v>112</v>
      </c>
      <c r="D123" s="40"/>
      <c r="E123" s="40"/>
      <c r="F123" s="40"/>
      <c r="G123" s="40"/>
      <c r="H123" s="40"/>
      <c r="I123" s="40"/>
      <c r="J123" s="191">
        <f>BK123</f>
        <v>0</v>
      </c>
      <c r="K123" s="40"/>
      <c r="L123" s="44"/>
      <c r="M123" s="103"/>
      <c r="N123" s="192"/>
      <c r="O123" s="104"/>
      <c r="P123" s="193">
        <f>P124+P246</f>
        <v>0</v>
      </c>
      <c r="Q123" s="104"/>
      <c r="R123" s="193">
        <f>R124+R246</f>
        <v>306.64925639999996</v>
      </c>
      <c r="S123" s="104"/>
      <c r="T123" s="194">
        <f>T124+T246</f>
        <v>36.193000000000005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88</v>
      </c>
      <c r="BK123" s="195">
        <f>BK124+BK246</f>
        <v>0</v>
      </c>
    </row>
    <row r="124" s="12" customFormat="1" ht="25.92" customHeight="1">
      <c r="A124" s="12"/>
      <c r="B124" s="196"/>
      <c r="C124" s="197"/>
      <c r="D124" s="198" t="s">
        <v>74</v>
      </c>
      <c r="E124" s="199" t="s">
        <v>113</v>
      </c>
      <c r="F124" s="199" t="s">
        <v>114</v>
      </c>
      <c r="G124" s="197"/>
      <c r="H124" s="197"/>
      <c r="I124" s="200"/>
      <c r="J124" s="201">
        <f>BK124</f>
        <v>0</v>
      </c>
      <c r="K124" s="197"/>
      <c r="L124" s="202"/>
      <c r="M124" s="203"/>
      <c r="N124" s="204"/>
      <c r="O124" s="204"/>
      <c r="P124" s="205">
        <f>P125+P151+P207+P239+P244</f>
        <v>0</v>
      </c>
      <c r="Q124" s="204"/>
      <c r="R124" s="205">
        <f>R125+R151+R207+R239+R244</f>
        <v>306.64925639999996</v>
      </c>
      <c r="S124" s="204"/>
      <c r="T124" s="206">
        <f>T125+T151+T207+T239+T244</f>
        <v>36.193000000000005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80</v>
      </c>
      <c r="AT124" s="208" t="s">
        <v>74</v>
      </c>
      <c r="AU124" s="208" t="s">
        <v>75</v>
      </c>
      <c r="AY124" s="207" t="s">
        <v>115</v>
      </c>
      <c r="BK124" s="209">
        <f>BK125+BK151+BK207+BK239+BK244</f>
        <v>0</v>
      </c>
    </row>
    <row r="125" s="12" customFormat="1" ht="22.8" customHeight="1">
      <c r="A125" s="12"/>
      <c r="B125" s="196"/>
      <c r="C125" s="197"/>
      <c r="D125" s="198" t="s">
        <v>74</v>
      </c>
      <c r="E125" s="210" t="s">
        <v>80</v>
      </c>
      <c r="F125" s="210" t="s">
        <v>116</v>
      </c>
      <c r="G125" s="197"/>
      <c r="H125" s="197"/>
      <c r="I125" s="200"/>
      <c r="J125" s="211">
        <f>BK125</f>
        <v>0</v>
      </c>
      <c r="K125" s="197"/>
      <c r="L125" s="202"/>
      <c r="M125" s="203"/>
      <c r="N125" s="204"/>
      <c r="O125" s="204"/>
      <c r="P125" s="205">
        <f>SUM(P126:P150)</f>
        <v>0</v>
      </c>
      <c r="Q125" s="204"/>
      <c r="R125" s="205">
        <f>SUM(R126:R150)</f>
        <v>0.00183</v>
      </c>
      <c r="S125" s="204"/>
      <c r="T125" s="206">
        <f>SUM(T126:T150)</f>
        <v>36.193000000000005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7" t="s">
        <v>80</v>
      </c>
      <c r="AT125" s="208" t="s">
        <v>74</v>
      </c>
      <c r="AU125" s="208" t="s">
        <v>80</v>
      </c>
      <c r="AY125" s="207" t="s">
        <v>115</v>
      </c>
      <c r="BK125" s="209">
        <f>SUM(BK126:BK150)</f>
        <v>0</v>
      </c>
    </row>
    <row r="126" s="2" customFormat="1" ht="24.15" customHeight="1">
      <c r="A126" s="38"/>
      <c r="B126" s="39"/>
      <c r="C126" s="212" t="s">
        <v>80</v>
      </c>
      <c r="D126" s="212" t="s">
        <v>117</v>
      </c>
      <c r="E126" s="213" t="s">
        <v>118</v>
      </c>
      <c r="F126" s="214" t="s">
        <v>119</v>
      </c>
      <c r="G126" s="215" t="s">
        <v>120</v>
      </c>
      <c r="H126" s="216">
        <v>10</v>
      </c>
      <c r="I126" s="217"/>
      <c r="J126" s="218">
        <f>ROUND(I126*H126,2)</f>
        <v>0</v>
      </c>
      <c r="K126" s="219"/>
      <c r="L126" s="44"/>
      <c r="M126" s="220" t="s">
        <v>1</v>
      </c>
      <c r="N126" s="221" t="s">
        <v>40</v>
      </c>
      <c r="O126" s="91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4" t="s">
        <v>121</v>
      </c>
      <c r="AT126" s="224" t="s">
        <v>117</v>
      </c>
      <c r="AU126" s="224" t="s">
        <v>82</v>
      </c>
      <c r="AY126" s="17" t="s">
        <v>115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7" t="s">
        <v>80</v>
      </c>
      <c r="BK126" s="225">
        <f>ROUND(I126*H126,2)</f>
        <v>0</v>
      </c>
      <c r="BL126" s="17" t="s">
        <v>121</v>
      </c>
      <c r="BM126" s="224" t="s">
        <v>122</v>
      </c>
    </row>
    <row r="127" s="2" customFormat="1" ht="24.15" customHeight="1">
      <c r="A127" s="38"/>
      <c r="B127" s="39"/>
      <c r="C127" s="212" t="s">
        <v>82</v>
      </c>
      <c r="D127" s="212" t="s">
        <v>117</v>
      </c>
      <c r="E127" s="213" t="s">
        <v>123</v>
      </c>
      <c r="F127" s="214" t="s">
        <v>124</v>
      </c>
      <c r="G127" s="215" t="s">
        <v>125</v>
      </c>
      <c r="H127" s="216">
        <v>6.7999999999999998</v>
      </c>
      <c r="I127" s="217"/>
      <c r="J127" s="218">
        <f>ROUND(I127*H127,2)</f>
        <v>0</v>
      </c>
      <c r="K127" s="219"/>
      <c r="L127" s="44"/>
      <c r="M127" s="220" t="s">
        <v>1</v>
      </c>
      <c r="N127" s="221" t="s">
        <v>40</v>
      </c>
      <c r="O127" s="91"/>
      <c r="P127" s="222">
        <f>O127*H127</f>
        <v>0</v>
      </c>
      <c r="Q127" s="222">
        <v>0</v>
      </c>
      <c r="R127" s="222">
        <f>Q127*H127</f>
        <v>0</v>
      </c>
      <c r="S127" s="222">
        <v>0.26000000000000001</v>
      </c>
      <c r="T127" s="223">
        <f>S127*H127</f>
        <v>1.768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4" t="s">
        <v>121</v>
      </c>
      <c r="AT127" s="224" t="s">
        <v>117</v>
      </c>
      <c r="AU127" s="224" t="s">
        <v>82</v>
      </c>
      <c r="AY127" s="17" t="s">
        <v>115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7" t="s">
        <v>80</v>
      </c>
      <c r="BK127" s="225">
        <f>ROUND(I127*H127,2)</f>
        <v>0</v>
      </c>
      <c r="BL127" s="17" t="s">
        <v>121</v>
      </c>
      <c r="BM127" s="224" t="s">
        <v>126</v>
      </c>
    </row>
    <row r="128" s="2" customFormat="1" ht="24.15" customHeight="1">
      <c r="A128" s="38"/>
      <c r="B128" s="39"/>
      <c r="C128" s="212" t="s">
        <v>127</v>
      </c>
      <c r="D128" s="212" t="s">
        <v>117</v>
      </c>
      <c r="E128" s="213" t="s">
        <v>128</v>
      </c>
      <c r="F128" s="214" t="s">
        <v>129</v>
      </c>
      <c r="G128" s="215" t="s">
        <v>125</v>
      </c>
      <c r="H128" s="216">
        <v>6.7999999999999998</v>
      </c>
      <c r="I128" s="217"/>
      <c r="J128" s="218">
        <f>ROUND(I128*H128,2)</f>
        <v>0</v>
      </c>
      <c r="K128" s="219"/>
      <c r="L128" s="44"/>
      <c r="M128" s="220" t="s">
        <v>1</v>
      </c>
      <c r="N128" s="221" t="s">
        <v>40</v>
      </c>
      <c r="O128" s="91"/>
      <c r="P128" s="222">
        <f>O128*H128</f>
        <v>0</v>
      </c>
      <c r="Q128" s="222">
        <v>0</v>
      </c>
      <c r="R128" s="222">
        <f>Q128*H128</f>
        <v>0</v>
      </c>
      <c r="S128" s="222">
        <v>0.28999999999999998</v>
      </c>
      <c r="T128" s="223">
        <f>S128*H128</f>
        <v>1.9719999999999998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4" t="s">
        <v>121</v>
      </c>
      <c r="AT128" s="224" t="s">
        <v>117</v>
      </c>
      <c r="AU128" s="224" t="s">
        <v>82</v>
      </c>
      <c r="AY128" s="17" t="s">
        <v>115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7" t="s">
        <v>80</v>
      </c>
      <c r="BK128" s="225">
        <f>ROUND(I128*H128,2)</f>
        <v>0</v>
      </c>
      <c r="BL128" s="17" t="s">
        <v>121</v>
      </c>
      <c r="BM128" s="224" t="s">
        <v>130</v>
      </c>
    </row>
    <row r="129" s="2" customFormat="1" ht="24.15" customHeight="1">
      <c r="A129" s="38"/>
      <c r="B129" s="39"/>
      <c r="C129" s="212" t="s">
        <v>121</v>
      </c>
      <c r="D129" s="212" t="s">
        <v>117</v>
      </c>
      <c r="E129" s="213" t="s">
        <v>131</v>
      </c>
      <c r="F129" s="214" t="s">
        <v>132</v>
      </c>
      <c r="G129" s="215" t="s">
        <v>125</v>
      </c>
      <c r="H129" s="216">
        <v>38.5</v>
      </c>
      <c r="I129" s="217"/>
      <c r="J129" s="218">
        <f>ROUND(I129*H129,2)</f>
        <v>0</v>
      </c>
      <c r="K129" s="219"/>
      <c r="L129" s="44"/>
      <c r="M129" s="220" t="s">
        <v>1</v>
      </c>
      <c r="N129" s="221" t="s">
        <v>40</v>
      </c>
      <c r="O129" s="91"/>
      <c r="P129" s="222">
        <f>O129*H129</f>
        <v>0</v>
      </c>
      <c r="Q129" s="222">
        <v>0</v>
      </c>
      <c r="R129" s="222">
        <f>Q129*H129</f>
        <v>0</v>
      </c>
      <c r="S129" s="222">
        <v>0.22</v>
      </c>
      <c r="T129" s="223">
        <f>S129*H129</f>
        <v>8.4700000000000006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4" t="s">
        <v>121</v>
      </c>
      <c r="AT129" s="224" t="s">
        <v>117</v>
      </c>
      <c r="AU129" s="224" t="s">
        <v>82</v>
      </c>
      <c r="AY129" s="17" t="s">
        <v>115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80</v>
      </c>
      <c r="BK129" s="225">
        <f>ROUND(I129*H129,2)</f>
        <v>0</v>
      </c>
      <c r="BL129" s="17" t="s">
        <v>121</v>
      </c>
      <c r="BM129" s="224" t="s">
        <v>133</v>
      </c>
    </row>
    <row r="130" s="13" customFormat="1">
      <c r="A130" s="13"/>
      <c r="B130" s="226"/>
      <c r="C130" s="227"/>
      <c r="D130" s="228" t="s">
        <v>134</v>
      </c>
      <c r="E130" s="229" t="s">
        <v>1</v>
      </c>
      <c r="F130" s="230" t="s">
        <v>135</v>
      </c>
      <c r="G130" s="227"/>
      <c r="H130" s="231">
        <v>38.5</v>
      </c>
      <c r="I130" s="232"/>
      <c r="J130" s="227"/>
      <c r="K130" s="227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134</v>
      </c>
      <c r="AU130" s="237" t="s">
        <v>82</v>
      </c>
      <c r="AV130" s="13" t="s">
        <v>82</v>
      </c>
      <c r="AW130" s="13" t="s">
        <v>31</v>
      </c>
      <c r="AX130" s="13" t="s">
        <v>80</v>
      </c>
      <c r="AY130" s="237" t="s">
        <v>115</v>
      </c>
    </row>
    <row r="131" s="2" customFormat="1" ht="16.5" customHeight="1">
      <c r="A131" s="38"/>
      <c r="B131" s="39"/>
      <c r="C131" s="212" t="s">
        <v>136</v>
      </c>
      <c r="D131" s="212" t="s">
        <v>117</v>
      </c>
      <c r="E131" s="213" t="s">
        <v>137</v>
      </c>
      <c r="F131" s="214" t="s">
        <v>138</v>
      </c>
      <c r="G131" s="215" t="s">
        <v>139</v>
      </c>
      <c r="H131" s="216">
        <v>82.700000000000003</v>
      </c>
      <c r="I131" s="217"/>
      <c r="J131" s="218">
        <f>ROUND(I131*H131,2)</f>
        <v>0</v>
      </c>
      <c r="K131" s="219"/>
      <c r="L131" s="44"/>
      <c r="M131" s="220" t="s">
        <v>1</v>
      </c>
      <c r="N131" s="221" t="s">
        <v>40</v>
      </c>
      <c r="O131" s="91"/>
      <c r="P131" s="222">
        <f>O131*H131</f>
        <v>0</v>
      </c>
      <c r="Q131" s="222">
        <v>0</v>
      </c>
      <c r="R131" s="222">
        <f>Q131*H131</f>
        <v>0</v>
      </c>
      <c r="S131" s="222">
        <v>0.28999999999999998</v>
      </c>
      <c r="T131" s="223">
        <f>S131*H131</f>
        <v>23.983000000000001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4" t="s">
        <v>121</v>
      </c>
      <c r="AT131" s="224" t="s">
        <v>117</v>
      </c>
      <c r="AU131" s="224" t="s">
        <v>82</v>
      </c>
      <c r="AY131" s="17" t="s">
        <v>115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80</v>
      </c>
      <c r="BK131" s="225">
        <f>ROUND(I131*H131,2)</f>
        <v>0</v>
      </c>
      <c r="BL131" s="17" t="s">
        <v>121</v>
      </c>
      <c r="BM131" s="224" t="s">
        <v>140</v>
      </c>
    </row>
    <row r="132" s="2" customFormat="1" ht="33" customHeight="1">
      <c r="A132" s="38"/>
      <c r="B132" s="39"/>
      <c r="C132" s="212" t="s">
        <v>141</v>
      </c>
      <c r="D132" s="212" t="s">
        <v>117</v>
      </c>
      <c r="E132" s="213" t="s">
        <v>142</v>
      </c>
      <c r="F132" s="214" t="s">
        <v>143</v>
      </c>
      <c r="G132" s="215" t="s">
        <v>144</v>
      </c>
      <c r="H132" s="216">
        <v>112.232</v>
      </c>
      <c r="I132" s="217"/>
      <c r="J132" s="218">
        <f>ROUND(I132*H132,2)</f>
        <v>0</v>
      </c>
      <c r="K132" s="219"/>
      <c r="L132" s="44"/>
      <c r="M132" s="220" t="s">
        <v>1</v>
      </c>
      <c r="N132" s="221" t="s">
        <v>40</v>
      </c>
      <c r="O132" s="91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4" t="s">
        <v>121</v>
      </c>
      <c r="AT132" s="224" t="s">
        <v>117</v>
      </c>
      <c r="AU132" s="224" t="s">
        <v>82</v>
      </c>
      <c r="AY132" s="17" t="s">
        <v>115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7" t="s">
        <v>80</v>
      </c>
      <c r="BK132" s="225">
        <f>ROUND(I132*H132,2)</f>
        <v>0</v>
      </c>
      <c r="BL132" s="17" t="s">
        <v>121</v>
      </c>
      <c r="BM132" s="224" t="s">
        <v>145</v>
      </c>
    </row>
    <row r="133" s="13" customFormat="1">
      <c r="A133" s="13"/>
      <c r="B133" s="226"/>
      <c r="C133" s="227"/>
      <c r="D133" s="228" t="s">
        <v>134</v>
      </c>
      <c r="E133" s="229" t="s">
        <v>1</v>
      </c>
      <c r="F133" s="230" t="s">
        <v>146</v>
      </c>
      <c r="G133" s="227"/>
      <c r="H133" s="231">
        <v>114</v>
      </c>
      <c r="I133" s="232"/>
      <c r="J133" s="227"/>
      <c r="K133" s="227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134</v>
      </c>
      <c r="AU133" s="237" t="s">
        <v>82</v>
      </c>
      <c r="AV133" s="13" t="s">
        <v>82</v>
      </c>
      <c r="AW133" s="13" t="s">
        <v>31</v>
      </c>
      <c r="AX133" s="13" t="s">
        <v>75</v>
      </c>
      <c r="AY133" s="237" t="s">
        <v>115</v>
      </c>
    </row>
    <row r="134" s="13" customFormat="1">
      <c r="A134" s="13"/>
      <c r="B134" s="226"/>
      <c r="C134" s="227"/>
      <c r="D134" s="228" t="s">
        <v>134</v>
      </c>
      <c r="E134" s="229" t="s">
        <v>1</v>
      </c>
      <c r="F134" s="230" t="s">
        <v>147</v>
      </c>
      <c r="G134" s="227"/>
      <c r="H134" s="231">
        <v>-1.768</v>
      </c>
      <c r="I134" s="232"/>
      <c r="J134" s="227"/>
      <c r="K134" s="227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134</v>
      </c>
      <c r="AU134" s="237" t="s">
        <v>82</v>
      </c>
      <c r="AV134" s="13" t="s">
        <v>82</v>
      </c>
      <c r="AW134" s="13" t="s">
        <v>31</v>
      </c>
      <c r="AX134" s="13" t="s">
        <v>75</v>
      </c>
      <c r="AY134" s="237" t="s">
        <v>115</v>
      </c>
    </row>
    <row r="135" s="14" customFormat="1">
      <c r="A135" s="14"/>
      <c r="B135" s="238"/>
      <c r="C135" s="239"/>
      <c r="D135" s="228" t="s">
        <v>134</v>
      </c>
      <c r="E135" s="240" t="s">
        <v>1</v>
      </c>
      <c r="F135" s="241" t="s">
        <v>148</v>
      </c>
      <c r="G135" s="239"/>
      <c r="H135" s="242">
        <v>112.232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8" t="s">
        <v>134</v>
      </c>
      <c r="AU135" s="248" t="s">
        <v>82</v>
      </c>
      <c r="AV135" s="14" t="s">
        <v>121</v>
      </c>
      <c r="AW135" s="14" t="s">
        <v>31</v>
      </c>
      <c r="AX135" s="14" t="s">
        <v>80</v>
      </c>
      <c r="AY135" s="248" t="s">
        <v>115</v>
      </c>
    </row>
    <row r="136" s="2" customFormat="1" ht="37.8" customHeight="1">
      <c r="A136" s="38"/>
      <c r="B136" s="39"/>
      <c r="C136" s="212" t="s">
        <v>149</v>
      </c>
      <c r="D136" s="212" t="s">
        <v>117</v>
      </c>
      <c r="E136" s="213" t="s">
        <v>150</v>
      </c>
      <c r="F136" s="214" t="s">
        <v>151</v>
      </c>
      <c r="G136" s="215" t="s">
        <v>144</v>
      </c>
      <c r="H136" s="216">
        <v>105.732</v>
      </c>
      <c r="I136" s="217"/>
      <c r="J136" s="218">
        <f>ROUND(I136*H136,2)</f>
        <v>0</v>
      </c>
      <c r="K136" s="219"/>
      <c r="L136" s="44"/>
      <c r="M136" s="220" t="s">
        <v>1</v>
      </c>
      <c r="N136" s="221" t="s">
        <v>40</v>
      </c>
      <c r="O136" s="91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4" t="s">
        <v>121</v>
      </c>
      <c r="AT136" s="224" t="s">
        <v>117</v>
      </c>
      <c r="AU136" s="224" t="s">
        <v>82</v>
      </c>
      <c r="AY136" s="17" t="s">
        <v>115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7" t="s">
        <v>80</v>
      </c>
      <c r="BK136" s="225">
        <f>ROUND(I136*H136,2)</f>
        <v>0</v>
      </c>
      <c r="BL136" s="17" t="s">
        <v>121</v>
      </c>
      <c r="BM136" s="224" t="s">
        <v>152</v>
      </c>
    </row>
    <row r="137" s="13" customFormat="1">
      <c r="A137" s="13"/>
      <c r="B137" s="226"/>
      <c r="C137" s="227"/>
      <c r="D137" s="228" t="s">
        <v>134</v>
      </c>
      <c r="E137" s="229" t="s">
        <v>1</v>
      </c>
      <c r="F137" s="230" t="s">
        <v>153</v>
      </c>
      <c r="G137" s="227"/>
      <c r="H137" s="231">
        <v>112.232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134</v>
      </c>
      <c r="AU137" s="237" t="s">
        <v>82</v>
      </c>
      <c r="AV137" s="13" t="s">
        <v>82</v>
      </c>
      <c r="AW137" s="13" t="s">
        <v>31</v>
      </c>
      <c r="AX137" s="13" t="s">
        <v>75</v>
      </c>
      <c r="AY137" s="237" t="s">
        <v>115</v>
      </c>
    </row>
    <row r="138" s="13" customFormat="1">
      <c r="A138" s="13"/>
      <c r="B138" s="226"/>
      <c r="C138" s="227"/>
      <c r="D138" s="228" t="s">
        <v>134</v>
      </c>
      <c r="E138" s="229" t="s">
        <v>1</v>
      </c>
      <c r="F138" s="230" t="s">
        <v>154</v>
      </c>
      <c r="G138" s="227"/>
      <c r="H138" s="231">
        <v>-6.5</v>
      </c>
      <c r="I138" s="232"/>
      <c r="J138" s="227"/>
      <c r="K138" s="227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134</v>
      </c>
      <c r="AU138" s="237" t="s">
        <v>82</v>
      </c>
      <c r="AV138" s="13" t="s">
        <v>82</v>
      </c>
      <c r="AW138" s="13" t="s">
        <v>31</v>
      </c>
      <c r="AX138" s="13" t="s">
        <v>75</v>
      </c>
      <c r="AY138" s="237" t="s">
        <v>115</v>
      </c>
    </row>
    <row r="139" s="14" customFormat="1">
      <c r="A139" s="14"/>
      <c r="B139" s="238"/>
      <c r="C139" s="239"/>
      <c r="D139" s="228" t="s">
        <v>134</v>
      </c>
      <c r="E139" s="240" t="s">
        <v>1</v>
      </c>
      <c r="F139" s="241" t="s">
        <v>148</v>
      </c>
      <c r="G139" s="239"/>
      <c r="H139" s="242">
        <v>105.732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134</v>
      </c>
      <c r="AU139" s="248" t="s">
        <v>82</v>
      </c>
      <c r="AV139" s="14" t="s">
        <v>121</v>
      </c>
      <c r="AW139" s="14" t="s">
        <v>31</v>
      </c>
      <c r="AX139" s="14" t="s">
        <v>80</v>
      </c>
      <c r="AY139" s="248" t="s">
        <v>115</v>
      </c>
    </row>
    <row r="140" s="2" customFormat="1" ht="33" customHeight="1">
      <c r="A140" s="38"/>
      <c r="B140" s="39"/>
      <c r="C140" s="212" t="s">
        <v>155</v>
      </c>
      <c r="D140" s="212" t="s">
        <v>117</v>
      </c>
      <c r="E140" s="213" t="s">
        <v>156</v>
      </c>
      <c r="F140" s="214" t="s">
        <v>157</v>
      </c>
      <c r="G140" s="215" t="s">
        <v>158</v>
      </c>
      <c r="H140" s="216">
        <v>190.31800000000001</v>
      </c>
      <c r="I140" s="217"/>
      <c r="J140" s="218">
        <f>ROUND(I140*H140,2)</f>
        <v>0</v>
      </c>
      <c r="K140" s="219"/>
      <c r="L140" s="44"/>
      <c r="M140" s="220" t="s">
        <v>1</v>
      </c>
      <c r="N140" s="221" t="s">
        <v>40</v>
      </c>
      <c r="O140" s="91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4" t="s">
        <v>121</v>
      </c>
      <c r="AT140" s="224" t="s">
        <v>117</v>
      </c>
      <c r="AU140" s="224" t="s">
        <v>82</v>
      </c>
      <c r="AY140" s="17" t="s">
        <v>115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7" t="s">
        <v>80</v>
      </c>
      <c r="BK140" s="225">
        <f>ROUND(I140*H140,2)</f>
        <v>0</v>
      </c>
      <c r="BL140" s="17" t="s">
        <v>121</v>
      </c>
      <c r="BM140" s="224" t="s">
        <v>159</v>
      </c>
    </row>
    <row r="141" s="13" customFormat="1">
      <c r="A141" s="13"/>
      <c r="B141" s="226"/>
      <c r="C141" s="227"/>
      <c r="D141" s="228" t="s">
        <v>134</v>
      </c>
      <c r="E141" s="227"/>
      <c r="F141" s="230" t="s">
        <v>160</v>
      </c>
      <c r="G141" s="227"/>
      <c r="H141" s="231">
        <v>190.31800000000001</v>
      </c>
      <c r="I141" s="232"/>
      <c r="J141" s="227"/>
      <c r="K141" s="227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134</v>
      </c>
      <c r="AU141" s="237" t="s">
        <v>82</v>
      </c>
      <c r="AV141" s="13" t="s">
        <v>82</v>
      </c>
      <c r="AW141" s="13" t="s">
        <v>4</v>
      </c>
      <c r="AX141" s="13" t="s">
        <v>80</v>
      </c>
      <c r="AY141" s="237" t="s">
        <v>115</v>
      </c>
    </row>
    <row r="142" s="2" customFormat="1" ht="16.5" customHeight="1">
      <c r="A142" s="38"/>
      <c r="B142" s="39"/>
      <c r="C142" s="212" t="s">
        <v>161</v>
      </c>
      <c r="D142" s="212" t="s">
        <v>117</v>
      </c>
      <c r="E142" s="213" t="s">
        <v>162</v>
      </c>
      <c r="F142" s="214" t="s">
        <v>163</v>
      </c>
      <c r="G142" s="215" t="s">
        <v>144</v>
      </c>
      <c r="H142" s="216">
        <v>6.5</v>
      </c>
      <c r="I142" s="217"/>
      <c r="J142" s="218">
        <f>ROUND(I142*H142,2)</f>
        <v>0</v>
      </c>
      <c r="K142" s="219"/>
      <c r="L142" s="44"/>
      <c r="M142" s="220" t="s">
        <v>1</v>
      </c>
      <c r="N142" s="221" t="s">
        <v>40</v>
      </c>
      <c r="O142" s="91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4" t="s">
        <v>121</v>
      </c>
      <c r="AT142" s="224" t="s">
        <v>117</v>
      </c>
      <c r="AU142" s="224" t="s">
        <v>82</v>
      </c>
      <c r="AY142" s="17" t="s">
        <v>115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7" t="s">
        <v>80</v>
      </c>
      <c r="BK142" s="225">
        <f>ROUND(I142*H142,2)</f>
        <v>0</v>
      </c>
      <c r="BL142" s="17" t="s">
        <v>121</v>
      </c>
      <c r="BM142" s="224" t="s">
        <v>164</v>
      </c>
    </row>
    <row r="143" s="13" customFormat="1">
      <c r="A143" s="13"/>
      <c r="B143" s="226"/>
      <c r="C143" s="227"/>
      <c r="D143" s="228" t="s">
        <v>134</v>
      </c>
      <c r="E143" s="229" t="s">
        <v>1</v>
      </c>
      <c r="F143" s="230" t="s">
        <v>165</v>
      </c>
      <c r="G143" s="227"/>
      <c r="H143" s="231">
        <v>6.5</v>
      </c>
      <c r="I143" s="232"/>
      <c r="J143" s="227"/>
      <c r="K143" s="227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134</v>
      </c>
      <c r="AU143" s="237" t="s">
        <v>82</v>
      </c>
      <c r="AV143" s="13" t="s">
        <v>82</v>
      </c>
      <c r="AW143" s="13" t="s">
        <v>31</v>
      </c>
      <c r="AX143" s="13" t="s">
        <v>80</v>
      </c>
      <c r="AY143" s="237" t="s">
        <v>115</v>
      </c>
    </row>
    <row r="144" s="2" customFormat="1" ht="37.8" customHeight="1">
      <c r="A144" s="38"/>
      <c r="B144" s="39"/>
      <c r="C144" s="212" t="s">
        <v>166</v>
      </c>
      <c r="D144" s="212" t="s">
        <v>117</v>
      </c>
      <c r="E144" s="213" t="s">
        <v>167</v>
      </c>
      <c r="F144" s="214" t="s">
        <v>168</v>
      </c>
      <c r="G144" s="215" t="s">
        <v>125</v>
      </c>
      <c r="H144" s="216">
        <v>91.5</v>
      </c>
      <c r="I144" s="217"/>
      <c r="J144" s="218">
        <f>ROUND(I144*H144,2)</f>
        <v>0</v>
      </c>
      <c r="K144" s="219"/>
      <c r="L144" s="44"/>
      <c r="M144" s="220" t="s">
        <v>1</v>
      </c>
      <c r="N144" s="221" t="s">
        <v>40</v>
      </c>
      <c r="O144" s="91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4" t="s">
        <v>121</v>
      </c>
      <c r="AT144" s="224" t="s">
        <v>117</v>
      </c>
      <c r="AU144" s="224" t="s">
        <v>82</v>
      </c>
      <c r="AY144" s="17" t="s">
        <v>115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80</v>
      </c>
      <c r="BK144" s="225">
        <f>ROUND(I144*H144,2)</f>
        <v>0</v>
      </c>
      <c r="BL144" s="17" t="s">
        <v>121</v>
      </c>
      <c r="BM144" s="224" t="s">
        <v>169</v>
      </c>
    </row>
    <row r="145" s="2" customFormat="1" ht="24.15" customHeight="1">
      <c r="A145" s="38"/>
      <c r="B145" s="39"/>
      <c r="C145" s="212" t="s">
        <v>170</v>
      </c>
      <c r="D145" s="212" t="s">
        <v>117</v>
      </c>
      <c r="E145" s="213" t="s">
        <v>171</v>
      </c>
      <c r="F145" s="214" t="s">
        <v>172</v>
      </c>
      <c r="G145" s="215" t="s">
        <v>125</v>
      </c>
      <c r="H145" s="216">
        <v>91.5</v>
      </c>
      <c r="I145" s="217"/>
      <c r="J145" s="218">
        <f>ROUND(I145*H145,2)</f>
        <v>0</v>
      </c>
      <c r="K145" s="219"/>
      <c r="L145" s="44"/>
      <c r="M145" s="220" t="s">
        <v>1</v>
      </c>
      <c r="N145" s="221" t="s">
        <v>40</v>
      </c>
      <c r="O145" s="91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4" t="s">
        <v>121</v>
      </c>
      <c r="AT145" s="224" t="s">
        <v>117</v>
      </c>
      <c r="AU145" s="224" t="s">
        <v>82</v>
      </c>
      <c r="AY145" s="17" t="s">
        <v>115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7" t="s">
        <v>80</v>
      </c>
      <c r="BK145" s="225">
        <f>ROUND(I145*H145,2)</f>
        <v>0</v>
      </c>
      <c r="BL145" s="17" t="s">
        <v>121</v>
      </c>
      <c r="BM145" s="224" t="s">
        <v>173</v>
      </c>
    </row>
    <row r="146" s="2" customFormat="1" ht="16.5" customHeight="1">
      <c r="A146" s="38"/>
      <c r="B146" s="39"/>
      <c r="C146" s="249" t="s">
        <v>174</v>
      </c>
      <c r="D146" s="249" t="s">
        <v>175</v>
      </c>
      <c r="E146" s="250" t="s">
        <v>176</v>
      </c>
      <c r="F146" s="251" t="s">
        <v>177</v>
      </c>
      <c r="G146" s="252" t="s">
        <v>178</v>
      </c>
      <c r="H146" s="253">
        <v>1.8300000000000001</v>
      </c>
      <c r="I146" s="254"/>
      <c r="J146" s="255">
        <f>ROUND(I146*H146,2)</f>
        <v>0</v>
      </c>
      <c r="K146" s="256"/>
      <c r="L146" s="257"/>
      <c r="M146" s="258" t="s">
        <v>1</v>
      </c>
      <c r="N146" s="259" t="s">
        <v>40</v>
      </c>
      <c r="O146" s="91"/>
      <c r="P146" s="222">
        <f>O146*H146</f>
        <v>0</v>
      </c>
      <c r="Q146" s="222">
        <v>0.001</v>
      </c>
      <c r="R146" s="222">
        <f>Q146*H146</f>
        <v>0.00183</v>
      </c>
      <c r="S146" s="222">
        <v>0</v>
      </c>
      <c r="T146" s="22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4" t="s">
        <v>155</v>
      </c>
      <c r="AT146" s="224" t="s">
        <v>175</v>
      </c>
      <c r="AU146" s="224" t="s">
        <v>82</v>
      </c>
      <c r="AY146" s="17" t="s">
        <v>115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7" t="s">
        <v>80</v>
      </c>
      <c r="BK146" s="225">
        <f>ROUND(I146*H146,2)</f>
        <v>0</v>
      </c>
      <c r="BL146" s="17" t="s">
        <v>121</v>
      </c>
      <c r="BM146" s="224" t="s">
        <v>179</v>
      </c>
    </row>
    <row r="147" s="13" customFormat="1">
      <c r="A147" s="13"/>
      <c r="B147" s="226"/>
      <c r="C147" s="227"/>
      <c r="D147" s="228" t="s">
        <v>134</v>
      </c>
      <c r="E147" s="227"/>
      <c r="F147" s="230" t="s">
        <v>180</v>
      </c>
      <c r="G147" s="227"/>
      <c r="H147" s="231">
        <v>1.8300000000000001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134</v>
      </c>
      <c r="AU147" s="237" t="s">
        <v>82</v>
      </c>
      <c r="AV147" s="13" t="s">
        <v>82</v>
      </c>
      <c r="AW147" s="13" t="s">
        <v>4</v>
      </c>
      <c r="AX147" s="13" t="s">
        <v>80</v>
      </c>
      <c r="AY147" s="237" t="s">
        <v>115</v>
      </c>
    </row>
    <row r="148" s="2" customFormat="1" ht="24.15" customHeight="1">
      <c r="A148" s="38"/>
      <c r="B148" s="39"/>
      <c r="C148" s="212" t="s">
        <v>181</v>
      </c>
      <c r="D148" s="212" t="s">
        <v>117</v>
      </c>
      <c r="E148" s="213" t="s">
        <v>182</v>
      </c>
      <c r="F148" s="214" t="s">
        <v>183</v>
      </c>
      <c r="G148" s="215" t="s">
        <v>125</v>
      </c>
      <c r="H148" s="216">
        <v>304.14999999999998</v>
      </c>
      <c r="I148" s="217"/>
      <c r="J148" s="218">
        <f>ROUND(I148*H148,2)</f>
        <v>0</v>
      </c>
      <c r="K148" s="219"/>
      <c r="L148" s="44"/>
      <c r="M148" s="220" t="s">
        <v>1</v>
      </c>
      <c r="N148" s="221" t="s">
        <v>40</v>
      </c>
      <c r="O148" s="91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4" t="s">
        <v>121</v>
      </c>
      <c r="AT148" s="224" t="s">
        <v>117</v>
      </c>
      <c r="AU148" s="224" t="s">
        <v>82</v>
      </c>
      <c r="AY148" s="17" t="s">
        <v>115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7" t="s">
        <v>80</v>
      </c>
      <c r="BK148" s="225">
        <f>ROUND(I148*H148,2)</f>
        <v>0</v>
      </c>
      <c r="BL148" s="17" t="s">
        <v>121</v>
      </c>
      <c r="BM148" s="224" t="s">
        <v>184</v>
      </c>
    </row>
    <row r="149" s="13" customFormat="1">
      <c r="A149" s="13"/>
      <c r="B149" s="226"/>
      <c r="C149" s="227"/>
      <c r="D149" s="228" t="s">
        <v>134</v>
      </c>
      <c r="E149" s="229" t="s">
        <v>1</v>
      </c>
      <c r="F149" s="230" t="s">
        <v>185</v>
      </c>
      <c r="G149" s="227"/>
      <c r="H149" s="231">
        <v>276.5</v>
      </c>
      <c r="I149" s="232"/>
      <c r="J149" s="227"/>
      <c r="K149" s="227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134</v>
      </c>
      <c r="AU149" s="237" t="s">
        <v>82</v>
      </c>
      <c r="AV149" s="13" t="s">
        <v>82</v>
      </c>
      <c r="AW149" s="13" t="s">
        <v>31</v>
      </c>
      <c r="AX149" s="13" t="s">
        <v>80</v>
      </c>
      <c r="AY149" s="237" t="s">
        <v>115</v>
      </c>
    </row>
    <row r="150" s="13" customFormat="1">
      <c r="A150" s="13"/>
      <c r="B150" s="226"/>
      <c r="C150" s="227"/>
      <c r="D150" s="228" t="s">
        <v>134</v>
      </c>
      <c r="E150" s="227"/>
      <c r="F150" s="230" t="s">
        <v>186</v>
      </c>
      <c r="G150" s="227"/>
      <c r="H150" s="231">
        <v>304.14999999999998</v>
      </c>
      <c r="I150" s="232"/>
      <c r="J150" s="227"/>
      <c r="K150" s="227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134</v>
      </c>
      <c r="AU150" s="237" t="s">
        <v>82</v>
      </c>
      <c r="AV150" s="13" t="s">
        <v>82</v>
      </c>
      <c r="AW150" s="13" t="s">
        <v>4</v>
      </c>
      <c r="AX150" s="13" t="s">
        <v>80</v>
      </c>
      <c r="AY150" s="237" t="s">
        <v>115</v>
      </c>
    </row>
    <row r="151" s="12" customFormat="1" ht="22.8" customHeight="1">
      <c r="A151" s="12"/>
      <c r="B151" s="196"/>
      <c r="C151" s="197"/>
      <c r="D151" s="198" t="s">
        <v>74</v>
      </c>
      <c r="E151" s="210" t="s">
        <v>136</v>
      </c>
      <c r="F151" s="210" t="s">
        <v>187</v>
      </c>
      <c r="G151" s="197"/>
      <c r="H151" s="197"/>
      <c r="I151" s="200"/>
      <c r="J151" s="211">
        <f>BK151</f>
        <v>0</v>
      </c>
      <c r="K151" s="197"/>
      <c r="L151" s="202"/>
      <c r="M151" s="203"/>
      <c r="N151" s="204"/>
      <c r="O151" s="204"/>
      <c r="P151" s="205">
        <f>SUM(P152:P206)</f>
        <v>0</v>
      </c>
      <c r="Q151" s="204"/>
      <c r="R151" s="205">
        <f>SUM(R152:R206)</f>
        <v>267.93444799999997</v>
      </c>
      <c r="S151" s="204"/>
      <c r="T151" s="206">
        <f>SUM(T152:T206)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7" t="s">
        <v>80</v>
      </c>
      <c r="AT151" s="208" t="s">
        <v>74</v>
      </c>
      <c r="AU151" s="208" t="s">
        <v>80</v>
      </c>
      <c r="AY151" s="207" t="s">
        <v>115</v>
      </c>
      <c r="BK151" s="209">
        <f>SUM(BK152:BK206)</f>
        <v>0</v>
      </c>
    </row>
    <row r="152" s="2" customFormat="1" ht="21.75" customHeight="1">
      <c r="A152" s="38"/>
      <c r="B152" s="39"/>
      <c r="C152" s="212" t="s">
        <v>188</v>
      </c>
      <c r="D152" s="212" t="s">
        <v>117</v>
      </c>
      <c r="E152" s="213" t="s">
        <v>189</v>
      </c>
      <c r="F152" s="214" t="s">
        <v>190</v>
      </c>
      <c r="G152" s="215" t="s">
        <v>125</v>
      </c>
      <c r="H152" s="216">
        <v>276.5</v>
      </c>
      <c r="I152" s="217"/>
      <c r="J152" s="218">
        <f>ROUND(I152*H152,2)</f>
        <v>0</v>
      </c>
      <c r="K152" s="219"/>
      <c r="L152" s="44"/>
      <c r="M152" s="220" t="s">
        <v>1</v>
      </c>
      <c r="N152" s="221" t="s">
        <v>40</v>
      </c>
      <c r="O152" s="91"/>
      <c r="P152" s="222">
        <f>O152*H152</f>
        <v>0</v>
      </c>
      <c r="Q152" s="222">
        <v>0.091999999999999998</v>
      </c>
      <c r="R152" s="222">
        <f>Q152*H152</f>
        <v>25.437999999999999</v>
      </c>
      <c r="S152" s="222">
        <v>0</v>
      </c>
      <c r="T152" s="22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4" t="s">
        <v>121</v>
      </c>
      <c r="AT152" s="224" t="s">
        <v>117</v>
      </c>
      <c r="AU152" s="224" t="s">
        <v>82</v>
      </c>
      <c r="AY152" s="17" t="s">
        <v>115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80</v>
      </c>
      <c r="BK152" s="225">
        <f>ROUND(I152*H152,2)</f>
        <v>0</v>
      </c>
      <c r="BL152" s="17" t="s">
        <v>121</v>
      </c>
      <c r="BM152" s="224" t="s">
        <v>191</v>
      </c>
    </row>
    <row r="153" s="13" customFormat="1">
      <c r="A153" s="13"/>
      <c r="B153" s="226"/>
      <c r="C153" s="227"/>
      <c r="D153" s="228" t="s">
        <v>134</v>
      </c>
      <c r="E153" s="229" t="s">
        <v>1</v>
      </c>
      <c r="F153" s="230" t="s">
        <v>192</v>
      </c>
      <c r="G153" s="227"/>
      <c r="H153" s="231">
        <v>6.5999999999999996</v>
      </c>
      <c r="I153" s="232"/>
      <c r="J153" s="227"/>
      <c r="K153" s="227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134</v>
      </c>
      <c r="AU153" s="237" t="s">
        <v>82</v>
      </c>
      <c r="AV153" s="13" t="s">
        <v>82</v>
      </c>
      <c r="AW153" s="13" t="s">
        <v>31</v>
      </c>
      <c r="AX153" s="13" t="s">
        <v>75</v>
      </c>
      <c r="AY153" s="237" t="s">
        <v>115</v>
      </c>
    </row>
    <row r="154" s="13" customFormat="1">
      <c r="A154" s="13"/>
      <c r="B154" s="226"/>
      <c r="C154" s="227"/>
      <c r="D154" s="228" t="s">
        <v>134</v>
      </c>
      <c r="E154" s="229" t="s">
        <v>1</v>
      </c>
      <c r="F154" s="230" t="s">
        <v>193</v>
      </c>
      <c r="G154" s="227"/>
      <c r="H154" s="231">
        <v>1.7</v>
      </c>
      <c r="I154" s="232"/>
      <c r="J154" s="227"/>
      <c r="K154" s="227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134</v>
      </c>
      <c r="AU154" s="237" t="s">
        <v>82</v>
      </c>
      <c r="AV154" s="13" t="s">
        <v>82</v>
      </c>
      <c r="AW154" s="13" t="s">
        <v>31</v>
      </c>
      <c r="AX154" s="13" t="s">
        <v>75</v>
      </c>
      <c r="AY154" s="237" t="s">
        <v>115</v>
      </c>
    </row>
    <row r="155" s="13" customFormat="1">
      <c r="A155" s="13"/>
      <c r="B155" s="226"/>
      <c r="C155" s="227"/>
      <c r="D155" s="228" t="s">
        <v>134</v>
      </c>
      <c r="E155" s="229" t="s">
        <v>1</v>
      </c>
      <c r="F155" s="230" t="s">
        <v>194</v>
      </c>
      <c r="G155" s="227"/>
      <c r="H155" s="231">
        <v>18.399999999999999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134</v>
      </c>
      <c r="AU155" s="237" t="s">
        <v>82</v>
      </c>
      <c r="AV155" s="13" t="s">
        <v>82</v>
      </c>
      <c r="AW155" s="13" t="s">
        <v>31</v>
      </c>
      <c r="AX155" s="13" t="s">
        <v>75</v>
      </c>
      <c r="AY155" s="237" t="s">
        <v>115</v>
      </c>
    </row>
    <row r="156" s="13" customFormat="1">
      <c r="A156" s="13"/>
      <c r="B156" s="226"/>
      <c r="C156" s="227"/>
      <c r="D156" s="228" t="s">
        <v>134</v>
      </c>
      <c r="E156" s="229" t="s">
        <v>1</v>
      </c>
      <c r="F156" s="230" t="s">
        <v>195</v>
      </c>
      <c r="G156" s="227"/>
      <c r="H156" s="231">
        <v>13.699999999999999</v>
      </c>
      <c r="I156" s="232"/>
      <c r="J156" s="227"/>
      <c r="K156" s="227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134</v>
      </c>
      <c r="AU156" s="237" t="s">
        <v>82</v>
      </c>
      <c r="AV156" s="13" t="s">
        <v>82</v>
      </c>
      <c r="AW156" s="13" t="s">
        <v>31</v>
      </c>
      <c r="AX156" s="13" t="s">
        <v>75</v>
      </c>
      <c r="AY156" s="237" t="s">
        <v>115</v>
      </c>
    </row>
    <row r="157" s="13" customFormat="1">
      <c r="A157" s="13"/>
      <c r="B157" s="226"/>
      <c r="C157" s="227"/>
      <c r="D157" s="228" t="s">
        <v>134</v>
      </c>
      <c r="E157" s="229" t="s">
        <v>1</v>
      </c>
      <c r="F157" s="230" t="s">
        <v>196</v>
      </c>
      <c r="G157" s="227"/>
      <c r="H157" s="231">
        <v>236.09999999999999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134</v>
      </c>
      <c r="AU157" s="237" t="s">
        <v>82</v>
      </c>
      <c r="AV157" s="13" t="s">
        <v>82</v>
      </c>
      <c r="AW157" s="13" t="s">
        <v>31</v>
      </c>
      <c r="AX157" s="13" t="s">
        <v>75</v>
      </c>
      <c r="AY157" s="237" t="s">
        <v>115</v>
      </c>
    </row>
    <row r="158" s="14" customFormat="1">
      <c r="A158" s="14"/>
      <c r="B158" s="238"/>
      <c r="C158" s="239"/>
      <c r="D158" s="228" t="s">
        <v>134</v>
      </c>
      <c r="E158" s="240" t="s">
        <v>1</v>
      </c>
      <c r="F158" s="241" t="s">
        <v>148</v>
      </c>
      <c r="G158" s="239"/>
      <c r="H158" s="242">
        <v>276.5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8" t="s">
        <v>134</v>
      </c>
      <c r="AU158" s="248" t="s">
        <v>82</v>
      </c>
      <c r="AV158" s="14" t="s">
        <v>121</v>
      </c>
      <c r="AW158" s="14" t="s">
        <v>31</v>
      </c>
      <c r="AX158" s="14" t="s">
        <v>80</v>
      </c>
      <c r="AY158" s="248" t="s">
        <v>115</v>
      </c>
    </row>
    <row r="159" s="2" customFormat="1" ht="24.15" customHeight="1">
      <c r="A159" s="38"/>
      <c r="B159" s="39"/>
      <c r="C159" s="212" t="s">
        <v>8</v>
      </c>
      <c r="D159" s="212" t="s">
        <v>117</v>
      </c>
      <c r="E159" s="213" t="s">
        <v>197</v>
      </c>
      <c r="F159" s="214" t="s">
        <v>198</v>
      </c>
      <c r="G159" s="215" t="s">
        <v>125</v>
      </c>
      <c r="H159" s="216">
        <v>262.29000000000002</v>
      </c>
      <c r="I159" s="217"/>
      <c r="J159" s="218">
        <f>ROUND(I159*H159,2)</f>
        <v>0</v>
      </c>
      <c r="K159" s="219"/>
      <c r="L159" s="44"/>
      <c r="M159" s="220" t="s">
        <v>1</v>
      </c>
      <c r="N159" s="221" t="s">
        <v>40</v>
      </c>
      <c r="O159" s="91"/>
      <c r="P159" s="222">
        <f>O159*H159</f>
        <v>0</v>
      </c>
      <c r="Q159" s="222">
        <v>0.23000000000000001</v>
      </c>
      <c r="R159" s="222">
        <f>Q159*H159</f>
        <v>60.32670000000001</v>
      </c>
      <c r="S159" s="222">
        <v>0</v>
      </c>
      <c r="T159" s="22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4" t="s">
        <v>121</v>
      </c>
      <c r="AT159" s="224" t="s">
        <v>117</v>
      </c>
      <c r="AU159" s="224" t="s">
        <v>82</v>
      </c>
      <c r="AY159" s="17" t="s">
        <v>115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80</v>
      </c>
      <c r="BK159" s="225">
        <f>ROUND(I159*H159,2)</f>
        <v>0</v>
      </c>
      <c r="BL159" s="17" t="s">
        <v>121</v>
      </c>
      <c r="BM159" s="224" t="s">
        <v>199</v>
      </c>
    </row>
    <row r="160" s="13" customFormat="1">
      <c r="A160" s="13"/>
      <c r="B160" s="226"/>
      <c r="C160" s="227"/>
      <c r="D160" s="228" t="s">
        <v>134</v>
      </c>
      <c r="E160" s="229" t="s">
        <v>1</v>
      </c>
      <c r="F160" s="230" t="s">
        <v>195</v>
      </c>
      <c r="G160" s="227"/>
      <c r="H160" s="231">
        <v>13.699999999999999</v>
      </c>
      <c r="I160" s="232"/>
      <c r="J160" s="227"/>
      <c r="K160" s="227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134</v>
      </c>
      <c r="AU160" s="237" t="s">
        <v>82</v>
      </c>
      <c r="AV160" s="13" t="s">
        <v>82</v>
      </c>
      <c r="AW160" s="13" t="s">
        <v>31</v>
      </c>
      <c r="AX160" s="13" t="s">
        <v>75</v>
      </c>
      <c r="AY160" s="237" t="s">
        <v>115</v>
      </c>
    </row>
    <row r="161" s="13" customFormat="1">
      <c r="A161" s="13"/>
      <c r="B161" s="226"/>
      <c r="C161" s="227"/>
      <c r="D161" s="228" t="s">
        <v>134</v>
      </c>
      <c r="E161" s="229" t="s">
        <v>1</v>
      </c>
      <c r="F161" s="230" t="s">
        <v>196</v>
      </c>
      <c r="G161" s="227"/>
      <c r="H161" s="231">
        <v>236.09999999999999</v>
      </c>
      <c r="I161" s="232"/>
      <c r="J161" s="227"/>
      <c r="K161" s="227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134</v>
      </c>
      <c r="AU161" s="237" t="s">
        <v>82</v>
      </c>
      <c r="AV161" s="13" t="s">
        <v>82</v>
      </c>
      <c r="AW161" s="13" t="s">
        <v>31</v>
      </c>
      <c r="AX161" s="13" t="s">
        <v>75</v>
      </c>
      <c r="AY161" s="237" t="s">
        <v>115</v>
      </c>
    </row>
    <row r="162" s="14" customFormat="1">
      <c r="A162" s="14"/>
      <c r="B162" s="238"/>
      <c r="C162" s="239"/>
      <c r="D162" s="228" t="s">
        <v>134</v>
      </c>
      <c r="E162" s="240" t="s">
        <v>1</v>
      </c>
      <c r="F162" s="241" t="s">
        <v>148</v>
      </c>
      <c r="G162" s="239"/>
      <c r="H162" s="242">
        <v>249.80000000000001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134</v>
      </c>
      <c r="AU162" s="248" t="s">
        <v>82</v>
      </c>
      <c r="AV162" s="14" t="s">
        <v>121</v>
      </c>
      <c r="AW162" s="14" t="s">
        <v>31</v>
      </c>
      <c r="AX162" s="14" t="s">
        <v>80</v>
      </c>
      <c r="AY162" s="248" t="s">
        <v>115</v>
      </c>
    </row>
    <row r="163" s="13" customFormat="1">
      <c r="A163" s="13"/>
      <c r="B163" s="226"/>
      <c r="C163" s="227"/>
      <c r="D163" s="228" t="s">
        <v>134</v>
      </c>
      <c r="E163" s="227"/>
      <c r="F163" s="230" t="s">
        <v>200</v>
      </c>
      <c r="G163" s="227"/>
      <c r="H163" s="231">
        <v>262.29000000000002</v>
      </c>
      <c r="I163" s="232"/>
      <c r="J163" s="227"/>
      <c r="K163" s="227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134</v>
      </c>
      <c r="AU163" s="237" t="s">
        <v>82</v>
      </c>
      <c r="AV163" s="13" t="s">
        <v>82</v>
      </c>
      <c r="AW163" s="13" t="s">
        <v>4</v>
      </c>
      <c r="AX163" s="13" t="s">
        <v>80</v>
      </c>
      <c r="AY163" s="237" t="s">
        <v>115</v>
      </c>
    </row>
    <row r="164" s="2" customFormat="1" ht="24.15" customHeight="1">
      <c r="A164" s="38"/>
      <c r="B164" s="39"/>
      <c r="C164" s="212" t="s">
        <v>201</v>
      </c>
      <c r="D164" s="212" t="s">
        <v>117</v>
      </c>
      <c r="E164" s="213" t="s">
        <v>202</v>
      </c>
      <c r="F164" s="214" t="s">
        <v>203</v>
      </c>
      <c r="G164" s="215" t="s">
        <v>125</v>
      </c>
      <c r="H164" s="216">
        <v>274.77999999999997</v>
      </c>
      <c r="I164" s="217"/>
      <c r="J164" s="218">
        <f>ROUND(I164*H164,2)</f>
        <v>0</v>
      </c>
      <c r="K164" s="219"/>
      <c r="L164" s="44"/>
      <c r="M164" s="220" t="s">
        <v>1</v>
      </c>
      <c r="N164" s="221" t="s">
        <v>40</v>
      </c>
      <c r="O164" s="91"/>
      <c r="P164" s="222">
        <f>O164*H164</f>
        <v>0</v>
      </c>
      <c r="Q164" s="222">
        <v>0.34499999999999997</v>
      </c>
      <c r="R164" s="222">
        <f>Q164*H164</f>
        <v>94.799099999999981</v>
      </c>
      <c r="S164" s="222">
        <v>0</v>
      </c>
      <c r="T164" s="22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4" t="s">
        <v>121</v>
      </c>
      <c r="AT164" s="224" t="s">
        <v>117</v>
      </c>
      <c r="AU164" s="224" t="s">
        <v>82</v>
      </c>
      <c r="AY164" s="17" t="s">
        <v>115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7" t="s">
        <v>80</v>
      </c>
      <c r="BK164" s="225">
        <f>ROUND(I164*H164,2)</f>
        <v>0</v>
      </c>
      <c r="BL164" s="17" t="s">
        <v>121</v>
      </c>
      <c r="BM164" s="224" t="s">
        <v>204</v>
      </c>
    </row>
    <row r="165" s="13" customFormat="1">
      <c r="A165" s="13"/>
      <c r="B165" s="226"/>
      <c r="C165" s="227"/>
      <c r="D165" s="228" t="s">
        <v>134</v>
      </c>
      <c r="E165" s="229" t="s">
        <v>1</v>
      </c>
      <c r="F165" s="230" t="s">
        <v>195</v>
      </c>
      <c r="G165" s="227"/>
      <c r="H165" s="231">
        <v>13.699999999999999</v>
      </c>
      <c r="I165" s="232"/>
      <c r="J165" s="227"/>
      <c r="K165" s="227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134</v>
      </c>
      <c r="AU165" s="237" t="s">
        <v>82</v>
      </c>
      <c r="AV165" s="13" t="s">
        <v>82</v>
      </c>
      <c r="AW165" s="13" t="s">
        <v>31</v>
      </c>
      <c r="AX165" s="13" t="s">
        <v>75</v>
      </c>
      <c r="AY165" s="237" t="s">
        <v>115</v>
      </c>
    </row>
    <row r="166" s="13" customFormat="1">
      <c r="A166" s="13"/>
      <c r="B166" s="226"/>
      <c r="C166" s="227"/>
      <c r="D166" s="228" t="s">
        <v>134</v>
      </c>
      <c r="E166" s="229" t="s">
        <v>1</v>
      </c>
      <c r="F166" s="230" t="s">
        <v>196</v>
      </c>
      <c r="G166" s="227"/>
      <c r="H166" s="231">
        <v>236.09999999999999</v>
      </c>
      <c r="I166" s="232"/>
      <c r="J166" s="227"/>
      <c r="K166" s="227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134</v>
      </c>
      <c r="AU166" s="237" t="s">
        <v>82</v>
      </c>
      <c r="AV166" s="13" t="s">
        <v>82</v>
      </c>
      <c r="AW166" s="13" t="s">
        <v>31</v>
      </c>
      <c r="AX166" s="13" t="s">
        <v>75</v>
      </c>
      <c r="AY166" s="237" t="s">
        <v>115</v>
      </c>
    </row>
    <row r="167" s="14" customFormat="1">
      <c r="A167" s="14"/>
      <c r="B167" s="238"/>
      <c r="C167" s="239"/>
      <c r="D167" s="228" t="s">
        <v>134</v>
      </c>
      <c r="E167" s="240" t="s">
        <v>1</v>
      </c>
      <c r="F167" s="241" t="s">
        <v>148</v>
      </c>
      <c r="G167" s="239"/>
      <c r="H167" s="242">
        <v>249.80000000000001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134</v>
      </c>
      <c r="AU167" s="248" t="s">
        <v>82</v>
      </c>
      <c r="AV167" s="14" t="s">
        <v>121</v>
      </c>
      <c r="AW167" s="14" t="s">
        <v>31</v>
      </c>
      <c r="AX167" s="14" t="s">
        <v>80</v>
      </c>
      <c r="AY167" s="248" t="s">
        <v>115</v>
      </c>
    </row>
    <row r="168" s="13" customFormat="1">
      <c r="A168" s="13"/>
      <c r="B168" s="226"/>
      <c r="C168" s="227"/>
      <c r="D168" s="228" t="s">
        <v>134</v>
      </c>
      <c r="E168" s="227"/>
      <c r="F168" s="230" t="s">
        <v>205</v>
      </c>
      <c r="G168" s="227"/>
      <c r="H168" s="231">
        <v>274.77999999999997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134</v>
      </c>
      <c r="AU168" s="237" t="s">
        <v>82</v>
      </c>
      <c r="AV168" s="13" t="s">
        <v>82</v>
      </c>
      <c r="AW168" s="13" t="s">
        <v>4</v>
      </c>
      <c r="AX168" s="13" t="s">
        <v>80</v>
      </c>
      <c r="AY168" s="237" t="s">
        <v>115</v>
      </c>
    </row>
    <row r="169" s="2" customFormat="1" ht="21.75" customHeight="1">
      <c r="A169" s="38"/>
      <c r="B169" s="39"/>
      <c r="C169" s="212" t="s">
        <v>206</v>
      </c>
      <c r="D169" s="212" t="s">
        <v>117</v>
      </c>
      <c r="E169" s="213" t="s">
        <v>207</v>
      </c>
      <c r="F169" s="214" t="s">
        <v>208</v>
      </c>
      <c r="G169" s="215" t="s">
        <v>125</v>
      </c>
      <c r="H169" s="216">
        <v>26.699999999999999</v>
      </c>
      <c r="I169" s="217"/>
      <c r="J169" s="218">
        <f>ROUND(I169*H169,2)</f>
        <v>0</v>
      </c>
      <c r="K169" s="219"/>
      <c r="L169" s="44"/>
      <c r="M169" s="220" t="s">
        <v>1</v>
      </c>
      <c r="N169" s="221" t="s">
        <v>40</v>
      </c>
      <c r="O169" s="91"/>
      <c r="P169" s="222">
        <f>O169*H169</f>
        <v>0</v>
      </c>
      <c r="Q169" s="222">
        <v>0.46000000000000002</v>
      </c>
      <c r="R169" s="222">
        <f>Q169*H169</f>
        <v>12.282</v>
      </c>
      <c r="S169" s="222">
        <v>0</v>
      </c>
      <c r="T169" s="22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4" t="s">
        <v>121</v>
      </c>
      <c r="AT169" s="224" t="s">
        <v>117</v>
      </c>
      <c r="AU169" s="224" t="s">
        <v>82</v>
      </c>
      <c r="AY169" s="17" t="s">
        <v>115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7" t="s">
        <v>80</v>
      </c>
      <c r="BK169" s="225">
        <f>ROUND(I169*H169,2)</f>
        <v>0</v>
      </c>
      <c r="BL169" s="17" t="s">
        <v>121</v>
      </c>
      <c r="BM169" s="224" t="s">
        <v>209</v>
      </c>
    </row>
    <row r="170" s="13" customFormat="1">
      <c r="A170" s="13"/>
      <c r="B170" s="226"/>
      <c r="C170" s="227"/>
      <c r="D170" s="228" t="s">
        <v>134</v>
      </c>
      <c r="E170" s="229" t="s">
        <v>1</v>
      </c>
      <c r="F170" s="230" t="s">
        <v>192</v>
      </c>
      <c r="G170" s="227"/>
      <c r="H170" s="231">
        <v>6.5999999999999996</v>
      </c>
      <c r="I170" s="232"/>
      <c r="J170" s="227"/>
      <c r="K170" s="227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134</v>
      </c>
      <c r="AU170" s="237" t="s">
        <v>82</v>
      </c>
      <c r="AV170" s="13" t="s">
        <v>82</v>
      </c>
      <c r="AW170" s="13" t="s">
        <v>31</v>
      </c>
      <c r="AX170" s="13" t="s">
        <v>75</v>
      </c>
      <c r="AY170" s="237" t="s">
        <v>115</v>
      </c>
    </row>
    <row r="171" s="13" customFormat="1">
      <c r="A171" s="13"/>
      <c r="B171" s="226"/>
      <c r="C171" s="227"/>
      <c r="D171" s="228" t="s">
        <v>134</v>
      </c>
      <c r="E171" s="229" t="s">
        <v>1</v>
      </c>
      <c r="F171" s="230" t="s">
        <v>193</v>
      </c>
      <c r="G171" s="227"/>
      <c r="H171" s="231">
        <v>1.7</v>
      </c>
      <c r="I171" s="232"/>
      <c r="J171" s="227"/>
      <c r="K171" s="227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134</v>
      </c>
      <c r="AU171" s="237" t="s">
        <v>82</v>
      </c>
      <c r="AV171" s="13" t="s">
        <v>82</v>
      </c>
      <c r="AW171" s="13" t="s">
        <v>31</v>
      </c>
      <c r="AX171" s="13" t="s">
        <v>75</v>
      </c>
      <c r="AY171" s="237" t="s">
        <v>115</v>
      </c>
    </row>
    <row r="172" s="13" customFormat="1">
      <c r="A172" s="13"/>
      <c r="B172" s="226"/>
      <c r="C172" s="227"/>
      <c r="D172" s="228" t="s">
        <v>134</v>
      </c>
      <c r="E172" s="229" t="s">
        <v>1</v>
      </c>
      <c r="F172" s="230" t="s">
        <v>194</v>
      </c>
      <c r="G172" s="227"/>
      <c r="H172" s="231">
        <v>18.399999999999999</v>
      </c>
      <c r="I172" s="232"/>
      <c r="J172" s="227"/>
      <c r="K172" s="227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134</v>
      </c>
      <c r="AU172" s="237" t="s">
        <v>82</v>
      </c>
      <c r="AV172" s="13" t="s">
        <v>82</v>
      </c>
      <c r="AW172" s="13" t="s">
        <v>31</v>
      </c>
      <c r="AX172" s="13" t="s">
        <v>75</v>
      </c>
      <c r="AY172" s="237" t="s">
        <v>115</v>
      </c>
    </row>
    <row r="173" s="14" customFormat="1">
      <c r="A173" s="14"/>
      <c r="B173" s="238"/>
      <c r="C173" s="239"/>
      <c r="D173" s="228" t="s">
        <v>134</v>
      </c>
      <c r="E173" s="240" t="s">
        <v>1</v>
      </c>
      <c r="F173" s="241" t="s">
        <v>148</v>
      </c>
      <c r="G173" s="239"/>
      <c r="H173" s="242">
        <v>26.699999999999999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134</v>
      </c>
      <c r="AU173" s="248" t="s">
        <v>82</v>
      </c>
      <c r="AV173" s="14" t="s">
        <v>121</v>
      </c>
      <c r="AW173" s="14" t="s">
        <v>31</v>
      </c>
      <c r="AX173" s="14" t="s">
        <v>80</v>
      </c>
      <c r="AY173" s="248" t="s">
        <v>115</v>
      </c>
    </row>
    <row r="174" s="2" customFormat="1" ht="33" customHeight="1">
      <c r="A174" s="38"/>
      <c r="B174" s="39"/>
      <c r="C174" s="212" t="s">
        <v>210</v>
      </c>
      <c r="D174" s="212" t="s">
        <v>117</v>
      </c>
      <c r="E174" s="213" t="s">
        <v>211</v>
      </c>
      <c r="F174" s="214" t="s">
        <v>212</v>
      </c>
      <c r="G174" s="215" t="s">
        <v>125</v>
      </c>
      <c r="H174" s="216">
        <v>38.5</v>
      </c>
      <c r="I174" s="217"/>
      <c r="J174" s="218">
        <f>ROUND(I174*H174,2)</f>
        <v>0</v>
      </c>
      <c r="K174" s="219"/>
      <c r="L174" s="44"/>
      <c r="M174" s="220" t="s">
        <v>1</v>
      </c>
      <c r="N174" s="221" t="s">
        <v>40</v>
      </c>
      <c r="O174" s="91"/>
      <c r="P174" s="222">
        <f>O174*H174</f>
        <v>0</v>
      </c>
      <c r="Q174" s="222">
        <v>0.20745</v>
      </c>
      <c r="R174" s="222">
        <f>Q174*H174</f>
        <v>7.9868249999999996</v>
      </c>
      <c r="S174" s="222">
        <v>0</v>
      </c>
      <c r="T174" s="22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4" t="s">
        <v>121</v>
      </c>
      <c r="AT174" s="224" t="s">
        <v>117</v>
      </c>
      <c r="AU174" s="224" t="s">
        <v>82</v>
      </c>
      <c r="AY174" s="17" t="s">
        <v>115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7" t="s">
        <v>80</v>
      </c>
      <c r="BK174" s="225">
        <f>ROUND(I174*H174,2)</f>
        <v>0</v>
      </c>
      <c r="BL174" s="17" t="s">
        <v>121</v>
      </c>
      <c r="BM174" s="224" t="s">
        <v>213</v>
      </c>
    </row>
    <row r="175" s="13" customFormat="1">
      <c r="A175" s="13"/>
      <c r="B175" s="226"/>
      <c r="C175" s="227"/>
      <c r="D175" s="228" t="s">
        <v>134</v>
      </c>
      <c r="E175" s="229" t="s">
        <v>1</v>
      </c>
      <c r="F175" s="230" t="s">
        <v>135</v>
      </c>
      <c r="G175" s="227"/>
      <c r="H175" s="231">
        <v>38.5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134</v>
      </c>
      <c r="AU175" s="237" t="s">
        <v>82</v>
      </c>
      <c r="AV175" s="13" t="s">
        <v>82</v>
      </c>
      <c r="AW175" s="13" t="s">
        <v>31</v>
      </c>
      <c r="AX175" s="13" t="s">
        <v>80</v>
      </c>
      <c r="AY175" s="237" t="s">
        <v>115</v>
      </c>
    </row>
    <row r="176" s="2" customFormat="1" ht="24.15" customHeight="1">
      <c r="A176" s="38"/>
      <c r="B176" s="39"/>
      <c r="C176" s="212" t="s">
        <v>214</v>
      </c>
      <c r="D176" s="212" t="s">
        <v>117</v>
      </c>
      <c r="E176" s="213" t="s">
        <v>215</v>
      </c>
      <c r="F176" s="214" t="s">
        <v>216</v>
      </c>
      <c r="G176" s="215" t="s">
        <v>125</v>
      </c>
      <c r="H176" s="216">
        <v>26.699999999999999</v>
      </c>
      <c r="I176" s="217"/>
      <c r="J176" s="218">
        <f>ROUND(I176*H176,2)</f>
        <v>0</v>
      </c>
      <c r="K176" s="219"/>
      <c r="L176" s="44"/>
      <c r="M176" s="220" t="s">
        <v>1</v>
      </c>
      <c r="N176" s="221" t="s">
        <v>40</v>
      </c>
      <c r="O176" s="91"/>
      <c r="P176" s="222">
        <f>O176*H176</f>
        <v>0</v>
      </c>
      <c r="Q176" s="222">
        <v>0.089219999999999994</v>
      </c>
      <c r="R176" s="222">
        <f>Q176*H176</f>
        <v>2.3821739999999996</v>
      </c>
      <c r="S176" s="222">
        <v>0</v>
      </c>
      <c r="T176" s="22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4" t="s">
        <v>121</v>
      </c>
      <c r="AT176" s="224" t="s">
        <v>117</v>
      </c>
      <c r="AU176" s="224" t="s">
        <v>82</v>
      </c>
      <c r="AY176" s="17" t="s">
        <v>115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7" t="s">
        <v>80</v>
      </c>
      <c r="BK176" s="225">
        <f>ROUND(I176*H176,2)</f>
        <v>0</v>
      </c>
      <c r="BL176" s="17" t="s">
        <v>121</v>
      </c>
      <c r="BM176" s="224" t="s">
        <v>217</v>
      </c>
    </row>
    <row r="177" s="13" customFormat="1">
      <c r="A177" s="13"/>
      <c r="B177" s="226"/>
      <c r="C177" s="227"/>
      <c r="D177" s="228" t="s">
        <v>134</v>
      </c>
      <c r="E177" s="229" t="s">
        <v>1</v>
      </c>
      <c r="F177" s="230" t="s">
        <v>192</v>
      </c>
      <c r="G177" s="227"/>
      <c r="H177" s="231">
        <v>6.5999999999999996</v>
      </c>
      <c r="I177" s="232"/>
      <c r="J177" s="227"/>
      <c r="K177" s="227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134</v>
      </c>
      <c r="AU177" s="237" t="s">
        <v>82</v>
      </c>
      <c r="AV177" s="13" t="s">
        <v>82</v>
      </c>
      <c r="AW177" s="13" t="s">
        <v>31</v>
      </c>
      <c r="AX177" s="13" t="s">
        <v>75</v>
      </c>
      <c r="AY177" s="237" t="s">
        <v>115</v>
      </c>
    </row>
    <row r="178" s="13" customFormat="1">
      <c r="A178" s="13"/>
      <c r="B178" s="226"/>
      <c r="C178" s="227"/>
      <c r="D178" s="228" t="s">
        <v>134</v>
      </c>
      <c r="E178" s="229" t="s">
        <v>1</v>
      </c>
      <c r="F178" s="230" t="s">
        <v>193</v>
      </c>
      <c r="G178" s="227"/>
      <c r="H178" s="231">
        <v>1.7</v>
      </c>
      <c r="I178" s="232"/>
      <c r="J178" s="227"/>
      <c r="K178" s="227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134</v>
      </c>
      <c r="AU178" s="237" t="s">
        <v>82</v>
      </c>
      <c r="AV178" s="13" t="s">
        <v>82</v>
      </c>
      <c r="AW178" s="13" t="s">
        <v>31</v>
      </c>
      <c r="AX178" s="13" t="s">
        <v>75</v>
      </c>
      <c r="AY178" s="237" t="s">
        <v>115</v>
      </c>
    </row>
    <row r="179" s="13" customFormat="1">
      <c r="A179" s="13"/>
      <c r="B179" s="226"/>
      <c r="C179" s="227"/>
      <c r="D179" s="228" t="s">
        <v>134</v>
      </c>
      <c r="E179" s="229" t="s">
        <v>1</v>
      </c>
      <c r="F179" s="230" t="s">
        <v>194</v>
      </c>
      <c r="G179" s="227"/>
      <c r="H179" s="231">
        <v>18.399999999999999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134</v>
      </c>
      <c r="AU179" s="237" t="s">
        <v>82</v>
      </c>
      <c r="AV179" s="13" t="s">
        <v>82</v>
      </c>
      <c r="AW179" s="13" t="s">
        <v>31</v>
      </c>
      <c r="AX179" s="13" t="s">
        <v>75</v>
      </c>
      <c r="AY179" s="237" t="s">
        <v>115</v>
      </c>
    </row>
    <row r="180" s="14" customFormat="1">
      <c r="A180" s="14"/>
      <c r="B180" s="238"/>
      <c r="C180" s="239"/>
      <c r="D180" s="228" t="s">
        <v>134</v>
      </c>
      <c r="E180" s="240" t="s">
        <v>1</v>
      </c>
      <c r="F180" s="241" t="s">
        <v>148</v>
      </c>
      <c r="G180" s="239"/>
      <c r="H180" s="242">
        <v>26.699999999999999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8" t="s">
        <v>134</v>
      </c>
      <c r="AU180" s="248" t="s">
        <v>82</v>
      </c>
      <c r="AV180" s="14" t="s">
        <v>121</v>
      </c>
      <c r="AW180" s="14" t="s">
        <v>31</v>
      </c>
      <c r="AX180" s="14" t="s">
        <v>80</v>
      </c>
      <c r="AY180" s="248" t="s">
        <v>115</v>
      </c>
    </row>
    <row r="181" s="2" customFormat="1" ht="21.75" customHeight="1">
      <c r="A181" s="38"/>
      <c r="B181" s="39"/>
      <c r="C181" s="249" t="s">
        <v>218</v>
      </c>
      <c r="D181" s="249" t="s">
        <v>175</v>
      </c>
      <c r="E181" s="250" t="s">
        <v>219</v>
      </c>
      <c r="F181" s="251" t="s">
        <v>220</v>
      </c>
      <c r="G181" s="252" t="s">
        <v>125</v>
      </c>
      <c r="H181" s="253">
        <v>6.6660000000000004</v>
      </c>
      <c r="I181" s="254"/>
      <c r="J181" s="255">
        <f>ROUND(I181*H181,2)</f>
        <v>0</v>
      </c>
      <c r="K181" s="256"/>
      <c r="L181" s="257"/>
      <c r="M181" s="258" t="s">
        <v>1</v>
      </c>
      <c r="N181" s="259" t="s">
        <v>40</v>
      </c>
      <c r="O181" s="91"/>
      <c r="P181" s="222">
        <f>O181*H181</f>
        <v>0</v>
      </c>
      <c r="Q181" s="222">
        <v>0.13100000000000001</v>
      </c>
      <c r="R181" s="222">
        <f>Q181*H181</f>
        <v>0.87324600000000008</v>
      </c>
      <c r="S181" s="222">
        <v>0</v>
      </c>
      <c r="T181" s="223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4" t="s">
        <v>155</v>
      </c>
      <c r="AT181" s="224" t="s">
        <v>175</v>
      </c>
      <c r="AU181" s="224" t="s">
        <v>82</v>
      </c>
      <c r="AY181" s="17" t="s">
        <v>115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7" t="s">
        <v>80</v>
      </c>
      <c r="BK181" s="225">
        <f>ROUND(I181*H181,2)</f>
        <v>0</v>
      </c>
      <c r="BL181" s="17" t="s">
        <v>121</v>
      </c>
      <c r="BM181" s="224" t="s">
        <v>221</v>
      </c>
    </row>
    <row r="182" s="13" customFormat="1">
      <c r="A182" s="13"/>
      <c r="B182" s="226"/>
      <c r="C182" s="227"/>
      <c r="D182" s="228" t="s">
        <v>134</v>
      </c>
      <c r="E182" s="229" t="s">
        <v>1</v>
      </c>
      <c r="F182" s="230" t="s">
        <v>192</v>
      </c>
      <c r="G182" s="227"/>
      <c r="H182" s="231">
        <v>6.5999999999999996</v>
      </c>
      <c r="I182" s="232"/>
      <c r="J182" s="227"/>
      <c r="K182" s="227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134</v>
      </c>
      <c r="AU182" s="237" t="s">
        <v>82</v>
      </c>
      <c r="AV182" s="13" t="s">
        <v>82</v>
      </c>
      <c r="AW182" s="13" t="s">
        <v>31</v>
      </c>
      <c r="AX182" s="13" t="s">
        <v>80</v>
      </c>
      <c r="AY182" s="237" t="s">
        <v>115</v>
      </c>
    </row>
    <row r="183" s="13" customFormat="1">
      <c r="A183" s="13"/>
      <c r="B183" s="226"/>
      <c r="C183" s="227"/>
      <c r="D183" s="228" t="s">
        <v>134</v>
      </c>
      <c r="E183" s="227"/>
      <c r="F183" s="230" t="s">
        <v>222</v>
      </c>
      <c r="G183" s="227"/>
      <c r="H183" s="231">
        <v>6.6660000000000004</v>
      </c>
      <c r="I183" s="232"/>
      <c r="J183" s="227"/>
      <c r="K183" s="227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134</v>
      </c>
      <c r="AU183" s="237" t="s">
        <v>82</v>
      </c>
      <c r="AV183" s="13" t="s">
        <v>82</v>
      </c>
      <c r="AW183" s="13" t="s">
        <v>4</v>
      </c>
      <c r="AX183" s="13" t="s">
        <v>80</v>
      </c>
      <c r="AY183" s="237" t="s">
        <v>115</v>
      </c>
    </row>
    <row r="184" s="2" customFormat="1" ht="21.75" customHeight="1">
      <c r="A184" s="38"/>
      <c r="B184" s="39"/>
      <c r="C184" s="249" t="s">
        <v>7</v>
      </c>
      <c r="D184" s="249" t="s">
        <v>175</v>
      </c>
      <c r="E184" s="250" t="s">
        <v>223</v>
      </c>
      <c r="F184" s="251" t="s">
        <v>224</v>
      </c>
      <c r="G184" s="252" t="s">
        <v>125</v>
      </c>
      <c r="H184" s="253">
        <v>18.600000000000001</v>
      </c>
      <c r="I184" s="254"/>
      <c r="J184" s="255">
        <f>ROUND(I184*H184,2)</f>
        <v>0</v>
      </c>
      <c r="K184" s="256"/>
      <c r="L184" s="257"/>
      <c r="M184" s="258" t="s">
        <v>1</v>
      </c>
      <c r="N184" s="259" t="s">
        <v>40</v>
      </c>
      <c r="O184" s="91"/>
      <c r="P184" s="222">
        <f>O184*H184</f>
        <v>0</v>
      </c>
      <c r="Q184" s="222">
        <v>0.13100000000000001</v>
      </c>
      <c r="R184" s="222">
        <f>Q184*H184</f>
        <v>2.4366000000000003</v>
      </c>
      <c r="S184" s="222">
        <v>0</v>
      </c>
      <c r="T184" s="22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4" t="s">
        <v>155</v>
      </c>
      <c r="AT184" s="224" t="s">
        <v>175</v>
      </c>
      <c r="AU184" s="224" t="s">
        <v>82</v>
      </c>
      <c r="AY184" s="17" t="s">
        <v>115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7" t="s">
        <v>80</v>
      </c>
      <c r="BK184" s="225">
        <f>ROUND(I184*H184,2)</f>
        <v>0</v>
      </c>
      <c r="BL184" s="17" t="s">
        <v>121</v>
      </c>
      <c r="BM184" s="224" t="s">
        <v>225</v>
      </c>
    </row>
    <row r="185" s="13" customFormat="1">
      <c r="A185" s="13"/>
      <c r="B185" s="226"/>
      <c r="C185" s="227"/>
      <c r="D185" s="228" t="s">
        <v>134</v>
      </c>
      <c r="E185" s="229" t="s">
        <v>1</v>
      </c>
      <c r="F185" s="230" t="s">
        <v>226</v>
      </c>
      <c r="G185" s="227"/>
      <c r="H185" s="231">
        <v>18.600000000000001</v>
      </c>
      <c r="I185" s="232"/>
      <c r="J185" s="227"/>
      <c r="K185" s="227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134</v>
      </c>
      <c r="AU185" s="237" t="s">
        <v>82</v>
      </c>
      <c r="AV185" s="13" t="s">
        <v>82</v>
      </c>
      <c r="AW185" s="13" t="s">
        <v>31</v>
      </c>
      <c r="AX185" s="13" t="s">
        <v>80</v>
      </c>
      <c r="AY185" s="237" t="s">
        <v>115</v>
      </c>
    </row>
    <row r="186" s="2" customFormat="1" ht="24.15" customHeight="1">
      <c r="A186" s="38"/>
      <c r="B186" s="39"/>
      <c r="C186" s="249" t="s">
        <v>227</v>
      </c>
      <c r="D186" s="249" t="s">
        <v>175</v>
      </c>
      <c r="E186" s="250" t="s">
        <v>228</v>
      </c>
      <c r="F186" s="251" t="s">
        <v>229</v>
      </c>
      <c r="G186" s="252" t="s">
        <v>125</v>
      </c>
      <c r="H186" s="253">
        <v>1.7170000000000001</v>
      </c>
      <c r="I186" s="254"/>
      <c r="J186" s="255">
        <f>ROUND(I186*H186,2)</f>
        <v>0</v>
      </c>
      <c r="K186" s="256"/>
      <c r="L186" s="257"/>
      <c r="M186" s="258" t="s">
        <v>1</v>
      </c>
      <c r="N186" s="259" t="s">
        <v>40</v>
      </c>
      <c r="O186" s="91"/>
      <c r="P186" s="222">
        <f>O186*H186</f>
        <v>0</v>
      </c>
      <c r="Q186" s="222">
        <v>0.13100000000000001</v>
      </c>
      <c r="R186" s="222">
        <f>Q186*H186</f>
        <v>0.22492700000000002</v>
      </c>
      <c r="S186" s="222">
        <v>0</v>
      </c>
      <c r="T186" s="223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4" t="s">
        <v>155</v>
      </c>
      <c r="AT186" s="224" t="s">
        <v>175</v>
      </c>
      <c r="AU186" s="224" t="s">
        <v>82</v>
      </c>
      <c r="AY186" s="17" t="s">
        <v>115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7" t="s">
        <v>80</v>
      </c>
      <c r="BK186" s="225">
        <f>ROUND(I186*H186,2)</f>
        <v>0</v>
      </c>
      <c r="BL186" s="17" t="s">
        <v>121</v>
      </c>
      <c r="BM186" s="224" t="s">
        <v>230</v>
      </c>
    </row>
    <row r="187" s="13" customFormat="1">
      <c r="A187" s="13"/>
      <c r="B187" s="226"/>
      <c r="C187" s="227"/>
      <c r="D187" s="228" t="s">
        <v>134</v>
      </c>
      <c r="E187" s="229" t="s">
        <v>1</v>
      </c>
      <c r="F187" s="230" t="s">
        <v>193</v>
      </c>
      <c r="G187" s="227"/>
      <c r="H187" s="231">
        <v>1.7</v>
      </c>
      <c r="I187" s="232"/>
      <c r="J187" s="227"/>
      <c r="K187" s="227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134</v>
      </c>
      <c r="AU187" s="237" t="s">
        <v>82</v>
      </c>
      <c r="AV187" s="13" t="s">
        <v>82</v>
      </c>
      <c r="AW187" s="13" t="s">
        <v>31</v>
      </c>
      <c r="AX187" s="13" t="s">
        <v>80</v>
      </c>
      <c r="AY187" s="237" t="s">
        <v>115</v>
      </c>
    </row>
    <row r="188" s="13" customFormat="1">
      <c r="A188" s="13"/>
      <c r="B188" s="226"/>
      <c r="C188" s="227"/>
      <c r="D188" s="228" t="s">
        <v>134</v>
      </c>
      <c r="E188" s="227"/>
      <c r="F188" s="230" t="s">
        <v>231</v>
      </c>
      <c r="G188" s="227"/>
      <c r="H188" s="231">
        <v>1.7170000000000001</v>
      </c>
      <c r="I188" s="232"/>
      <c r="J188" s="227"/>
      <c r="K188" s="227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134</v>
      </c>
      <c r="AU188" s="237" t="s">
        <v>82</v>
      </c>
      <c r="AV188" s="13" t="s">
        <v>82</v>
      </c>
      <c r="AW188" s="13" t="s">
        <v>4</v>
      </c>
      <c r="AX188" s="13" t="s">
        <v>80</v>
      </c>
      <c r="AY188" s="237" t="s">
        <v>115</v>
      </c>
    </row>
    <row r="189" s="2" customFormat="1" ht="33" customHeight="1">
      <c r="A189" s="38"/>
      <c r="B189" s="39"/>
      <c r="C189" s="212" t="s">
        <v>232</v>
      </c>
      <c r="D189" s="212" t="s">
        <v>117</v>
      </c>
      <c r="E189" s="213" t="s">
        <v>233</v>
      </c>
      <c r="F189" s="214" t="s">
        <v>234</v>
      </c>
      <c r="G189" s="215" t="s">
        <v>125</v>
      </c>
      <c r="H189" s="216">
        <v>249.80000000000001</v>
      </c>
      <c r="I189" s="217"/>
      <c r="J189" s="218">
        <f>ROUND(I189*H189,2)</f>
        <v>0</v>
      </c>
      <c r="K189" s="219"/>
      <c r="L189" s="44"/>
      <c r="M189" s="220" t="s">
        <v>1</v>
      </c>
      <c r="N189" s="221" t="s">
        <v>40</v>
      </c>
      <c r="O189" s="91"/>
      <c r="P189" s="222">
        <f>O189*H189</f>
        <v>0</v>
      </c>
      <c r="Q189" s="222">
        <v>0.090620000000000006</v>
      </c>
      <c r="R189" s="222">
        <f>Q189*H189</f>
        <v>22.636876000000001</v>
      </c>
      <c r="S189" s="222">
        <v>0</v>
      </c>
      <c r="T189" s="223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4" t="s">
        <v>121</v>
      </c>
      <c r="AT189" s="224" t="s">
        <v>117</v>
      </c>
      <c r="AU189" s="224" t="s">
        <v>82</v>
      </c>
      <c r="AY189" s="17" t="s">
        <v>115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7" t="s">
        <v>80</v>
      </c>
      <c r="BK189" s="225">
        <f>ROUND(I189*H189,2)</f>
        <v>0</v>
      </c>
      <c r="BL189" s="17" t="s">
        <v>121</v>
      </c>
      <c r="BM189" s="224" t="s">
        <v>235</v>
      </c>
    </row>
    <row r="190" s="13" customFormat="1">
      <c r="A190" s="13"/>
      <c r="B190" s="226"/>
      <c r="C190" s="227"/>
      <c r="D190" s="228" t="s">
        <v>134</v>
      </c>
      <c r="E190" s="229" t="s">
        <v>1</v>
      </c>
      <c r="F190" s="230" t="s">
        <v>195</v>
      </c>
      <c r="G190" s="227"/>
      <c r="H190" s="231">
        <v>13.699999999999999</v>
      </c>
      <c r="I190" s="232"/>
      <c r="J190" s="227"/>
      <c r="K190" s="227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134</v>
      </c>
      <c r="AU190" s="237" t="s">
        <v>82</v>
      </c>
      <c r="AV190" s="13" t="s">
        <v>82</v>
      </c>
      <c r="AW190" s="13" t="s">
        <v>31</v>
      </c>
      <c r="AX190" s="13" t="s">
        <v>75</v>
      </c>
      <c r="AY190" s="237" t="s">
        <v>115</v>
      </c>
    </row>
    <row r="191" s="13" customFormat="1">
      <c r="A191" s="13"/>
      <c r="B191" s="226"/>
      <c r="C191" s="227"/>
      <c r="D191" s="228" t="s">
        <v>134</v>
      </c>
      <c r="E191" s="229" t="s">
        <v>1</v>
      </c>
      <c r="F191" s="230" t="s">
        <v>196</v>
      </c>
      <c r="G191" s="227"/>
      <c r="H191" s="231">
        <v>236.09999999999999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134</v>
      </c>
      <c r="AU191" s="237" t="s">
        <v>82</v>
      </c>
      <c r="AV191" s="13" t="s">
        <v>82</v>
      </c>
      <c r="AW191" s="13" t="s">
        <v>31</v>
      </c>
      <c r="AX191" s="13" t="s">
        <v>75</v>
      </c>
      <c r="AY191" s="237" t="s">
        <v>115</v>
      </c>
    </row>
    <row r="192" s="14" customFormat="1">
      <c r="A192" s="14"/>
      <c r="B192" s="238"/>
      <c r="C192" s="239"/>
      <c r="D192" s="228" t="s">
        <v>134</v>
      </c>
      <c r="E192" s="240" t="s">
        <v>1</v>
      </c>
      <c r="F192" s="241" t="s">
        <v>148</v>
      </c>
      <c r="G192" s="239"/>
      <c r="H192" s="242">
        <v>249.80000000000001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134</v>
      </c>
      <c r="AU192" s="248" t="s">
        <v>82</v>
      </c>
      <c r="AV192" s="14" t="s">
        <v>121</v>
      </c>
      <c r="AW192" s="14" t="s">
        <v>31</v>
      </c>
      <c r="AX192" s="14" t="s">
        <v>80</v>
      </c>
      <c r="AY192" s="248" t="s">
        <v>115</v>
      </c>
    </row>
    <row r="193" s="2" customFormat="1" ht="24.15" customHeight="1">
      <c r="A193" s="38"/>
      <c r="B193" s="39"/>
      <c r="C193" s="249" t="s">
        <v>236</v>
      </c>
      <c r="D193" s="249" t="s">
        <v>175</v>
      </c>
      <c r="E193" s="250" t="s">
        <v>237</v>
      </c>
      <c r="F193" s="251" t="s">
        <v>238</v>
      </c>
      <c r="G193" s="252" t="s">
        <v>125</v>
      </c>
      <c r="H193" s="253">
        <v>219</v>
      </c>
      <c r="I193" s="254"/>
      <c r="J193" s="255">
        <f>ROUND(I193*H193,2)</f>
        <v>0</v>
      </c>
      <c r="K193" s="256"/>
      <c r="L193" s="257"/>
      <c r="M193" s="258" t="s">
        <v>1</v>
      </c>
      <c r="N193" s="259" t="s">
        <v>40</v>
      </c>
      <c r="O193" s="91"/>
      <c r="P193" s="222">
        <f>O193*H193</f>
        <v>0</v>
      </c>
      <c r="Q193" s="222">
        <v>0.14999999999999999</v>
      </c>
      <c r="R193" s="222">
        <f>Q193*H193</f>
        <v>32.850000000000001</v>
      </c>
      <c r="S193" s="222">
        <v>0</v>
      </c>
      <c r="T193" s="22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4" t="s">
        <v>155</v>
      </c>
      <c r="AT193" s="224" t="s">
        <v>175</v>
      </c>
      <c r="AU193" s="224" t="s">
        <v>82</v>
      </c>
      <c r="AY193" s="17" t="s">
        <v>115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7" t="s">
        <v>80</v>
      </c>
      <c r="BK193" s="225">
        <f>ROUND(I193*H193,2)</f>
        <v>0</v>
      </c>
      <c r="BL193" s="17" t="s">
        <v>121</v>
      </c>
      <c r="BM193" s="224" t="s">
        <v>239</v>
      </c>
    </row>
    <row r="194" s="13" customFormat="1">
      <c r="A194" s="13"/>
      <c r="B194" s="226"/>
      <c r="C194" s="227"/>
      <c r="D194" s="228" t="s">
        <v>134</v>
      </c>
      <c r="E194" s="229" t="s">
        <v>1</v>
      </c>
      <c r="F194" s="230" t="s">
        <v>196</v>
      </c>
      <c r="G194" s="227"/>
      <c r="H194" s="231">
        <v>236.09999999999999</v>
      </c>
      <c r="I194" s="232"/>
      <c r="J194" s="227"/>
      <c r="K194" s="227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134</v>
      </c>
      <c r="AU194" s="237" t="s">
        <v>82</v>
      </c>
      <c r="AV194" s="13" t="s">
        <v>82</v>
      </c>
      <c r="AW194" s="13" t="s">
        <v>31</v>
      </c>
      <c r="AX194" s="13" t="s">
        <v>75</v>
      </c>
      <c r="AY194" s="237" t="s">
        <v>115</v>
      </c>
    </row>
    <row r="195" s="13" customFormat="1">
      <c r="A195" s="13"/>
      <c r="B195" s="226"/>
      <c r="C195" s="227"/>
      <c r="D195" s="228" t="s">
        <v>134</v>
      </c>
      <c r="E195" s="229" t="s">
        <v>1</v>
      </c>
      <c r="F195" s="230" t="s">
        <v>240</v>
      </c>
      <c r="G195" s="227"/>
      <c r="H195" s="231">
        <v>-17.100000000000001</v>
      </c>
      <c r="I195" s="232"/>
      <c r="J195" s="227"/>
      <c r="K195" s="227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134</v>
      </c>
      <c r="AU195" s="237" t="s">
        <v>82</v>
      </c>
      <c r="AV195" s="13" t="s">
        <v>82</v>
      </c>
      <c r="AW195" s="13" t="s">
        <v>31</v>
      </c>
      <c r="AX195" s="13" t="s">
        <v>75</v>
      </c>
      <c r="AY195" s="237" t="s">
        <v>115</v>
      </c>
    </row>
    <row r="196" s="14" customFormat="1">
      <c r="A196" s="14"/>
      <c r="B196" s="238"/>
      <c r="C196" s="239"/>
      <c r="D196" s="228" t="s">
        <v>134</v>
      </c>
      <c r="E196" s="240" t="s">
        <v>1</v>
      </c>
      <c r="F196" s="241" t="s">
        <v>148</v>
      </c>
      <c r="G196" s="239"/>
      <c r="H196" s="242">
        <v>219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8" t="s">
        <v>134</v>
      </c>
      <c r="AU196" s="248" t="s">
        <v>82</v>
      </c>
      <c r="AV196" s="14" t="s">
        <v>121</v>
      </c>
      <c r="AW196" s="14" t="s">
        <v>31</v>
      </c>
      <c r="AX196" s="14" t="s">
        <v>80</v>
      </c>
      <c r="AY196" s="248" t="s">
        <v>115</v>
      </c>
    </row>
    <row r="197" s="2" customFormat="1" ht="21.75" customHeight="1">
      <c r="A197" s="38"/>
      <c r="B197" s="39"/>
      <c r="C197" s="249" t="s">
        <v>241</v>
      </c>
      <c r="D197" s="249" t="s">
        <v>175</v>
      </c>
      <c r="E197" s="250" t="s">
        <v>242</v>
      </c>
      <c r="F197" s="251" t="s">
        <v>243</v>
      </c>
      <c r="G197" s="252" t="s">
        <v>125</v>
      </c>
      <c r="H197" s="253">
        <v>17.100000000000001</v>
      </c>
      <c r="I197" s="254"/>
      <c r="J197" s="255">
        <f>ROUND(I197*H197,2)</f>
        <v>0</v>
      </c>
      <c r="K197" s="256"/>
      <c r="L197" s="257"/>
      <c r="M197" s="258" t="s">
        <v>1</v>
      </c>
      <c r="N197" s="259" t="s">
        <v>40</v>
      </c>
      <c r="O197" s="91"/>
      <c r="P197" s="222">
        <f>O197*H197</f>
        <v>0</v>
      </c>
      <c r="Q197" s="222">
        <v>0.17599999999999999</v>
      </c>
      <c r="R197" s="222">
        <f>Q197*H197</f>
        <v>3.0096000000000003</v>
      </c>
      <c r="S197" s="222">
        <v>0</v>
      </c>
      <c r="T197" s="22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4" t="s">
        <v>155</v>
      </c>
      <c r="AT197" s="224" t="s">
        <v>175</v>
      </c>
      <c r="AU197" s="224" t="s">
        <v>82</v>
      </c>
      <c r="AY197" s="17" t="s">
        <v>115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7" t="s">
        <v>80</v>
      </c>
      <c r="BK197" s="225">
        <f>ROUND(I197*H197,2)</f>
        <v>0</v>
      </c>
      <c r="BL197" s="17" t="s">
        <v>121</v>
      </c>
      <c r="BM197" s="224" t="s">
        <v>244</v>
      </c>
    </row>
    <row r="198" s="13" customFormat="1">
      <c r="A198" s="13"/>
      <c r="B198" s="226"/>
      <c r="C198" s="227"/>
      <c r="D198" s="228" t="s">
        <v>134</v>
      </c>
      <c r="E198" s="229" t="s">
        <v>1</v>
      </c>
      <c r="F198" s="230" t="s">
        <v>245</v>
      </c>
      <c r="G198" s="227"/>
      <c r="H198" s="231">
        <v>17.100000000000001</v>
      </c>
      <c r="I198" s="232"/>
      <c r="J198" s="227"/>
      <c r="K198" s="227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134</v>
      </c>
      <c r="AU198" s="237" t="s">
        <v>82</v>
      </c>
      <c r="AV198" s="13" t="s">
        <v>82</v>
      </c>
      <c r="AW198" s="13" t="s">
        <v>31</v>
      </c>
      <c r="AX198" s="13" t="s">
        <v>80</v>
      </c>
      <c r="AY198" s="237" t="s">
        <v>115</v>
      </c>
    </row>
    <row r="199" s="2" customFormat="1" ht="21.75" customHeight="1">
      <c r="A199" s="38"/>
      <c r="B199" s="39"/>
      <c r="C199" s="249" t="s">
        <v>246</v>
      </c>
      <c r="D199" s="249" t="s">
        <v>175</v>
      </c>
      <c r="E199" s="250" t="s">
        <v>247</v>
      </c>
      <c r="F199" s="251" t="s">
        <v>248</v>
      </c>
      <c r="G199" s="252" t="s">
        <v>125</v>
      </c>
      <c r="H199" s="253">
        <v>12.800000000000001</v>
      </c>
      <c r="I199" s="254"/>
      <c r="J199" s="255">
        <f>ROUND(I199*H199,2)</f>
        <v>0</v>
      </c>
      <c r="K199" s="256"/>
      <c r="L199" s="257"/>
      <c r="M199" s="258" t="s">
        <v>1</v>
      </c>
      <c r="N199" s="259" t="s">
        <v>40</v>
      </c>
      <c r="O199" s="91"/>
      <c r="P199" s="222">
        <f>O199*H199</f>
        <v>0</v>
      </c>
      <c r="Q199" s="222">
        <v>0.17599999999999999</v>
      </c>
      <c r="R199" s="222">
        <f>Q199*H199</f>
        <v>2.2528000000000001</v>
      </c>
      <c r="S199" s="222">
        <v>0</v>
      </c>
      <c r="T199" s="223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4" t="s">
        <v>155</v>
      </c>
      <c r="AT199" s="224" t="s">
        <v>175</v>
      </c>
      <c r="AU199" s="224" t="s">
        <v>82</v>
      </c>
      <c r="AY199" s="17" t="s">
        <v>115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7" t="s">
        <v>80</v>
      </c>
      <c r="BK199" s="225">
        <f>ROUND(I199*H199,2)</f>
        <v>0</v>
      </c>
      <c r="BL199" s="17" t="s">
        <v>121</v>
      </c>
      <c r="BM199" s="224" t="s">
        <v>249</v>
      </c>
    </row>
    <row r="200" s="13" customFormat="1">
      <c r="A200" s="13"/>
      <c r="B200" s="226"/>
      <c r="C200" s="227"/>
      <c r="D200" s="228" t="s">
        <v>134</v>
      </c>
      <c r="E200" s="229" t="s">
        <v>1</v>
      </c>
      <c r="F200" s="230" t="s">
        <v>195</v>
      </c>
      <c r="G200" s="227"/>
      <c r="H200" s="231">
        <v>13.699999999999999</v>
      </c>
      <c r="I200" s="232"/>
      <c r="J200" s="227"/>
      <c r="K200" s="227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134</v>
      </c>
      <c r="AU200" s="237" t="s">
        <v>82</v>
      </c>
      <c r="AV200" s="13" t="s">
        <v>82</v>
      </c>
      <c r="AW200" s="13" t="s">
        <v>31</v>
      </c>
      <c r="AX200" s="13" t="s">
        <v>75</v>
      </c>
      <c r="AY200" s="237" t="s">
        <v>115</v>
      </c>
    </row>
    <row r="201" s="13" customFormat="1">
      <c r="A201" s="13"/>
      <c r="B201" s="226"/>
      <c r="C201" s="227"/>
      <c r="D201" s="228" t="s">
        <v>134</v>
      </c>
      <c r="E201" s="229" t="s">
        <v>1</v>
      </c>
      <c r="F201" s="230" t="s">
        <v>250</v>
      </c>
      <c r="G201" s="227"/>
      <c r="H201" s="231">
        <v>-0.90000000000000002</v>
      </c>
      <c r="I201" s="232"/>
      <c r="J201" s="227"/>
      <c r="K201" s="227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134</v>
      </c>
      <c r="AU201" s="237" t="s">
        <v>82</v>
      </c>
      <c r="AV201" s="13" t="s">
        <v>82</v>
      </c>
      <c r="AW201" s="13" t="s">
        <v>31</v>
      </c>
      <c r="AX201" s="13" t="s">
        <v>75</v>
      </c>
      <c r="AY201" s="237" t="s">
        <v>115</v>
      </c>
    </row>
    <row r="202" s="14" customFormat="1">
      <c r="A202" s="14"/>
      <c r="B202" s="238"/>
      <c r="C202" s="239"/>
      <c r="D202" s="228" t="s">
        <v>134</v>
      </c>
      <c r="E202" s="240" t="s">
        <v>1</v>
      </c>
      <c r="F202" s="241" t="s">
        <v>148</v>
      </c>
      <c r="G202" s="239"/>
      <c r="H202" s="242">
        <v>12.800000000000001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8" t="s">
        <v>134</v>
      </c>
      <c r="AU202" s="248" t="s">
        <v>82</v>
      </c>
      <c r="AV202" s="14" t="s">
        <v>121</v>
      </c>
      <c r="AW202" s="14" t="s">
        <v>31</v>
      </c>
      <c r="AX202" s="14" t="s">
        <v>80</v>
      </c>
      <c r="AY202" s="248" t="s">
        <v>115</v>
      </c>
    </row>
    <row r="203" s="2" customFormat="1" ht="24.15" customHeight="1">
      <c r="A203" s="38"/>
      <c r="B203" s="39"/>
      <c r="C203" s="249" t="s">
        <v>251</v>
      </c>
      <c r="D203" s="249" t="s">
        <v>175</v>
      </c>
      <c r="E203" s="250" t="s">
        <v>252</v>
      </c>
      <c r="F203" s="251" t="s">
        <v>253</v>
      </c>
      <c r="G203" s="252" t="s">
        <v>125</v>
      </c>
      <c r="H203" s="253">
        <v>0.90000000000000002</v>
      </c>
      <c r="I203" s="254"/>
      <c r="J203" s="255">
        <f>ROUND(I203*H203,2)</f>
        <v>0</v>
      </c>
      <c r="K203" s="256"/>
      <c r="L203" s="257"/>
      <c r="M203" s="258" t="s">
        <v>1</v>
      </c>
      <c r="N203" s="259" t="s">
        <v>40</v>
      </c>
      <c r="O203" s="91"/>
      <c r="P203" s="222">
        <f>O203*H203</f>
        <v>0</v>
      </c>
      <c r="Q203" s="222">
        <v>0.17599999999999999</v>
      </c>
      <c r="R203" s="222">
        <f>Q203*H203</f>
        <v>0.15839999999999999</v>
      </c>
      <c r="S203" s="222">
        <v>0</v>
      </c>
      <c r="T203" s="223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4" t="s">
        <v>155</v>
      </c>
      <c r="AT203" s="224" t="s">
        <v>175</v>
      </c>
      <c r="AU203" s="224" t="s">
        <v>82</v>
      </c>
      <c r="AY203" s="17" t="s">
        <v>115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7" t="s">
        <v>80</v>
      </c>
      <c r="BK203" s="225">
        <f>ROUND(I203*H203,2)</f>
        <v>0</v>
      </c>
      <c r="BL203" s="17" t="s">
        <v>121</v>
      </c>
      <c r="BM203" s="224" t="s">
        <v>254</v>
      </c>
    </row>
    <row r="204" s="13" customFormat="1">
      <c r="A204" s="13"/>
      <c r="B204" s="226"/>
      <c r="C204" s="227"/>
      <c r="D204" s="228" t="s">
        <v>134</v>
      </c>
      <c r="E204" s="229" t="s">
        <v>1</v>
      </c>
      <c r="F204" s="230" t="s">
        <v>255</v>
      </c>
      <c r="G204" s="227"/>
      <c r="H204" s="231">
        <v>0.90000000000000002</v>
      </c>
      <c r="I204" s="232"/>
      <c r="J204" s="227"/>
      <c r="K204" s="227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134</v>
      </c>
      <c r="AU204" s="237" t="s">
        <v>82</v>
      </c>
      <c r="AV204" s="13" t="s">
        <v>82</v>
      </c>
      <c r="AW204" s="13" t="s">
        <v>31</v>
      </c>
      <c r="AX204" s="13" t="s">
        <v>80</v>
      </c>
      <c r="AY204" s="237" t="s">
        <v>115</v>
      </c>
    </row>
    <row r="205" s="2" customFormat="1" ht="21.75" customHeight="1">
      <c r="A205" s="38"/>
      <c r="B205" s="39"/>
      <c r="C205" s="212" t="s">
        <v>256</v>
      </c>
      <c r="D205" s="212" t="s">
        <v>117</v>
      </c>
      <c r="E205" s="213" t="s">
        <v>257</v>
      </c>
      <c r="F205" s="214" t="s">
        <v>258</v>
      </c>
      <c r="G205" s="215" t="s">
        <v>139</v>
      </c>
      <c r="H205" s="216">
        <v>77</v>
      </c>
      <c r="I205" s="217"/>
      <c r="J205" s="218">
        <f>ROUND(I205*H205,2)</f>
        <v>0</v>
      </c>
      <c r="K205" s="219"/>
      <c r="L205" s="44"/>
      <c r="M205" s="220" t="s">
        <v>1</v>
      </c>
      <c r="N205" s="221" t="s">
        <v>40</v>
      </c>
      <c r="O205" s="91"/>
      <c r="P205" s="222">
        <f>O205*H205</f>
        <v>0</v>
      </c>
      <c r="Q205" s="222">
        <v>0.0035999999999999999</v>
      </c>
      <c r="R205" s="222">
        <f>Q205*H205</f>
        <v>0.2772</v>
      </c>
      <c r="S205" s="222">
        <v>0</v>
      </c>
      <c r="T205" s="223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4" t="s">
        <v>121</v>
      </c>
      <c r="AT205" s="224" t="s">
        <v>117</v>
      </c>
      <c r="AU205" s="224" t="s">
        <v>82</v>
      </c>
      <c r="AY205" s="17" t="s">
        <v>115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7" t="s">
        <v>80</v>
      </c>
      <c r="BK205" s="225">
        <f>ROUND(I205*H205,2)</f>
        <v>0</v>
      </c>
      <c r="BL205" s="17" t="s">
        <v>121</v>
      </c>
      <c r="BM205" s="224" t="s">
        <v>259</v>
      </c>
    </row>
    <row r="206" s="13" customFormat="1">
      <c r="A206" s="13"/>
      <c r="B206" s="226"/>
      <c r="C206" s="227"/>
      <c r="D206" s="228" t="s">
        <v>134</v>
      </c>
      <c r="E206" s="229" t="s">
        <v>1</v>
      </c>
      <c r="F206" s="230" t="s">
        <v>260</v>
      </c>
      <c r="G206" s="227"/>
      <c r="H206" s="231">
        <v>77</v>
      </c>
      <c r="I206" s="232"/>
      <c r="J206" s="227"/>
      <c r="K206" s="227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134</v>
      </c>
      <c r="AU206" s="237" t="s">
        <v>82</v>
      </c>
      <c r="AV206" s="13" t="s">
        <v>82</v>
      </c>
      <c r="AW206" s="13" t="s">
        <v>31</v>
      </c>
      <c r="AX206" s="13" t="s">
        <v>80</v>
      </c>
      <c r="AY206" s="237" t="s">
        <v>115</v>
      </c>
    </row>
    <row r="207" s="12" customFormat="1" ht="22.8" customHeight="1">
      <c r="A207" s="12"/>
      <c r="B207" s="196"/>
      <c r="C207" s="197"/>
      <c r="D207" s="198" t="s">
        <v>74</v>
      </c>
      <c r="E207" s="210" t="s">
        <v>161</v>
      </c>
      <c r="F207" s="210" t="s">
        <v>261</v>
      </c>
      <c r="G207" s="197"/>
      <c r="H207" s="197"/>
      <c r="I207" s="200"/>
      <c r="J207" s="211">
        <f>BK207</f>
        <v>0</v>
      </c>
      <c r="K207" s="197"/>
      <c r="L207" s="202"/>
      <c r="M207" s="203"/>
      <c r="N207" s="204"/>
      <c r="O207" s="204"/>
      <c r="P207" s="205">
        <f>SUM(P208:P238)</f>
        <v>0</v>
      </c>
      <c r="Q207" s="204"/>
      <c r="R207" s="205">
        <f>SUM(R208:R238)</f>
        <v>38.712978399999997</v>
      </c>
      <c r="S207" s="204"/>
      <c r="T207" s="206">
        <f>SUM(T208:T238)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7" t="s">
        <v>80</v>
      </c>
      <c r="AT207" s="208" t="s">
        <v>74</v>
      </c>
      <c r="AU207" s="208" t="s">
        <v>80</v>
      </c>
      <c r="AY207" s="207" t="s">
        <v>115</v>
      </c>
      <c r="BK207" s="209">
        <f>SUM(BK208:BK238)</f>
        <v>0</v>
      </c>
    </row>
    <row r="208" s="2" customFormat="1" ht="24.15" customHeight="1">
      <c r="A208" s="38"/>
      <c r="B208" s="39"/>
      <c r="C208" s="212" t="s">
        <v>262</v>
      </c>
      <c r="D208" s="212" t="s">
        <v>117</v>
      </c>
      <c r="E208" s="213" t="s">
        <v>263</v>
      </c>
      <c r="F208" s="214" t="s">
        <v>264</v>
      </c>
      <c r="G208" s="215" t="s">
        <v>120</v>
      </c>
      <c r="H208" s="216">
        <v>6</v>
      </c>
      <c r="I208" s="217"/>
      <c r="J208" s="218">
        <f>ROUND(I208*H208,2)</f>
        <v>0</v>
      </c>
      <c r="K208" s="219"/>
      <c r="L208" s="44"/>
      <c r="M208" s="220" t="s">
        <v>1</v>
      </c>
      <c r="N208" s="221" t="s">
        <v>40</v>
      </c>
      <c r="O208" s="91"/>
      <c r="P208" s="222">
        <f>O208*H208</f>
        <v>0</v>
      </c>
      <c r="Q208" s="222">
        <v>0.00069999999999999999</v>
      </c>
      <c r="R208" s="222">
        <f>Q208*H208</f>
        <v>0.0041999999999999997</v>
      </c>
      <c r="S208" s="222">
        <v>0</v>
      </c>
      <c r="T208" s="22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4" t="s">
        <v>121</v>
      </c>
      <c r="AT208" s="224" t="s">
        <v>117</v>
      </c>
      <c r="AU208" s="224" t="s">
        <v>82</v>
      </c>
      <c r="AY208" s="17" t="s">
        <v>115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7" t="s">
        <v>80</v>
      </c>
      <c r="BK208" s="225">
        <f>ROUND(I208*H208,2)</f>
        <v>0</v>
      </c>
      <c r="BL208" s="17" t="s">
        <v>121</v>
      </c>
      <c r="BM208" s="224" t="s">
        <v>265</v>
      </c>
    </row>
    <row r="209" s="13" customFormat="1">
      <c r="A209" s="13"/>
      <c r="B209" s="226"/>
      <c r="C209" s="227"/>
      <c r="D209" s="228" t="s">
        <v>134</v>
      </c>
      <c r="E209" s="229" t="s">
        <v>1</v>
      </c>
      <c r="F209" s="230" t="s">
        <v>266</v>
      </c>
      <c r="G209" s="227"/>
      <c r="H209" s="231">
        <v>4</v>
      </c>
      <c r="I209" s="232"/>
      <c r="J209" s="227"/>
      <c r="K209" s="227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134</v>
      </c>
      <c r="AU209" s="237" t="s">
        <v>82</v>
      </c>
      <c r="AV209" s="13" t="s">
        <v>82</v>
      </c>
      <c r="AW209" s="13" t="s">
        <v>31</v>
      </c>
      <c r="AX209" s="13" t="s">
        <v>75</v>
      </c>
      <c r="AY209" s="237" t="s">
        <v>115</v>
      </c>
    </row>
    <row r="210" s="13" customFormat="1">
      <c r="A210" s="13"/>
      <c r="B210" s="226"/>
      <c r="C210" s="227"/>
      <c r="D210" s="228" t="s">
        <v>134</v>
      </c>
      <c r="E210" s="229" t="s">
        <v>1</v>
      </c>
      <c r="F210" s="230" t="s">
        <v>267</v>
      </c>
      <c r="G210" s="227"/>
      <c r="H210" s="231">
        <v>2</v>
      </c>
      <c r="I210" s="232"/>
      <c r="J210" s="227"/>
      <c r="K210" s="227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134</v>
      </c>
      <c r="AU210" s="237" t="s">
        <v>82</v>
      </c>
      <c r="AV210" s="13" t="s">
        <v>82</v>
      </c>
      <c r="AW210" s="13" t="s">
        <v>31</v>
      </c>
      <c r="AX210" s="13" t="s">
        <v>75</v>
      </c>
      <c r="AY210" s="237" t="s">
        <v>115</v>
      </c>
    </row>
    <row r="211" s="14" customFormat="1">
      <c r="A211" s="14"/>
      <c r="B211" s="238"/>
      <c r="C211" s="239"/>
      <c r="D211" s="228" t="s">
        <v>134</v>
      </c>
      <c r="E211" s="240" t="s">
        <v>1</v>
      </c>
      <c r="F211" s="241" t="s">
        <v>148</v>
      </c>
      <c r="G211" s="239"/>
      <c r="H211" s="242">
        <v>6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8" t="s">
        <v>134</v>
      </c>
      <c r="AU211" s="248" t="s">
        <v>82</v>
      </c>
      <c r="AV211" s="14" t="s">
        <v>121</v>
      </c>
      <c r="AW211" s="14" t="s">
        <v>31</v>
      </c>
      <c r="AX211" s="14" t="s">
        <v>80</v>
      </c>
      <c r="AY211" s="248" t="s">
        <v>115</v>
      </c>
    </row>
    <row r="212" s="2" customFormat="1" ht="24.15" customHeight="1">
      <c r="A212" s="38"/>
      <c r="B212" s="39"/>
      <c r="C212" s="249" t="s">
        <v>268</v>
      </c>
      <c r="D212" s="249" t="s">
        <v>175</v>
      </c>
      <c r="E212" s="250" t="s">
        <v>269</v>
      </c>
      <c r="F212" s="251" t="s">
        <v>270</v>
      </c>
      <c r="G212" s="252" t="s">
        <v>120</v>
      </c>
      <c r="H212" s="253">
        <v>2</v>
      </c>
      <c r="I212" s="254"/>
      <c r="J212" s="255">
        <f>ROUND(I212*H212,2)</f>
        <v>0</v>
      </c>
      <c r="K212" s="256"/>
      <c r="L212" s="257"/>
      <c r="M212" s="258" t="s">
        <v>1</v>
      </c>
      <c r="N212" s="259" t="s">
        <v>40</v>
      </c>
      <c r="O212" s="91"/>
      <c r="P212" s="222">
        <f>O212*H212</f>
        <v>0</v>
      </c>
      <c r="Q212" s="222">
        <v>0.0025000000000000001</v>
      </c>
      <c r="R212" s="222">
        <f>Q212*H212</f>
        <v>0.0050000000000000001</v>
      </c>
      <c r="S212" s="222">
        <v>0</v>
      </c>
      <c r="T212" s="223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4" t="s">
        <v>155</v>
      </c>
      <c r="AT212" s="224" t="s">
        <v>175</v>
      </c>
      <c r="AU212" s="224" t="s">
        <v>82</v>
      </c>
      <c r="AY212" s="17" t="s">
        <v>115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7" t="s">
        <v>80</v>
      </c>
      <c r="BK212" s="225">
        <f>ROUND(I212*H212,2)</f>
        <v>0</v>
      </c>
      <c r="BL212" s="17" t="s">
        <v>121</v>
      </c>
      <c r="BM212" s="224" t="s">
        <v>271</v>
      </c>
    </row>
    <row r="213" s="13" customFormat="1">
      <c r="A213" s="13"/>
      <c r="B213" s="226"/>
      <c r="C213" s="227"/>
      <c r="D213" s="228" t="s">
        <v>134</v>
      </c>
      <c r="E213" s="229" t="s">
        <v>1</v>
      </c>
      <c r="F213" s="230" t="s">
        <v>272</v>
      </c>
      <c r="G213" s="227"/>
      <c r="H213" s="231">
        <v>1</v>
      </c>
      <c r="I213" s="232"/>
      <c r="J213" s="227"/>
      <c r="K213" s="227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134</v>
      </c>
      <c r="AU213" s="237" t="s">
        <v>82</v>
      </c>
      <c r="AV213" s="13" t="s">
        <v>82</v>
      </c>
      <c r="AW213" s="13" t="s">
        <v>31</v>
      </c>
      <c r="AX213" s="13" t="s">
        <v>75</v>
      </c>
      <c r="AY213" s="237" t="s">
        <v>115</v>
      </c>
    </row>
    <row r="214" s="13" customFormat="1">
      <c r="A214" s="13"/>
      <c r="B214" s="226"/>
      <c r="C214" s="227"/>
      <c r="D214" s="228" t="s">
        <v>134</v>
      </c>
      <c r="E214" s="229" t="s">
        <v>1</v>
      </c>
      <c r="F214" s="230" t="s">
        <v>273</v>
      </c>
      <c r="G214" s="227"/>
      <c r="H214" s="231">
        <v>1</v>
      </c>
      <c r="I214" s="232"/>
      <c r="J214" s="227"/>
      <c r="K214" s="227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134</v>
      </c>
      <c r="AU214" s="237" t="s">
        <v>82</v>
      </c>
      <c r="AV214" s="13" t="s">
        <v>82</v>
      </c>
      <c r="AW214" s="13" t="s">
        <v>31</v>
      </c>
      <c r="AX214" s="13" t="s">
        <v>75</v>
      </c>
      <c r="AY214" s="237" t="s">
        <v>115</v>
      </c>
    </row>
    <row r="215" s="14" customFormat="1">
      <c r="A215" s="14"/>
      <c r="B215" s="238"/>
      <c r="C215" s="239"/>
      <c r="D215" s="228" t="s">
        <v>134</v>
      </c>
      <c r="E215" s="240" t="s">
        <v>1</v>
      </c>
      <c r="F215" s="241" t="s">
        <v>148</v>
      </c>
      <c r="G215" s="239"/>
      <c r="H215" s="242">
        <v>2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8" t="s">
        <v>134</v>
      </c>
      <c r="AU215" s="248" t="s">
        <v>82</v>
      </c>
      <c r="AV215" s="14" t="s">
        <v>121</v>
      </c>
      <c r="AW215" s="14" t="s">
        <v>31</v>
      </c>
      <c r="AX215" s="14" t="s">
        <v>80</v>
      </c>
      <c r="AY215" s="248" t="s">
        <v>115</v>
      </c>
    </row>
    <row r="216" s="2" customFormat="1" ht="24.15" customHeight="1">
      <c r="A216" s="38"/>
      <c r="B216" s="39"/>
      <c r="C216" s="249" t="s">
        <v>274</v>
      </c>
      <c r="D216" s="249" t="s">
        <v>175</v>
      </c>
      <c r="E216" s="250" t="s">
        <v>275</v>
      </c>
      <c r="F216" s="251" t="s">
        <v>276</v>
      </c>
      <c r="G216" s="252" t="s">
        <v>120</v>
      </c>
      <c r="H216" s="253">
        <v>2</v>
      </c>
      <c r="I216" s="254"/>
      <c r="J216" s="255">
        <f>ROUND(I216*H216,2)</f>
        <v>0</v>
      </c>
      <c r="K216" s="256"/>
      <c r="L216" s="257"/>
      <c r="M216" s="258" t="s">
        <v>1</v>
      </c>
      <c r="N216" s="259" t="s">
        <v>40</v>
      </c>
      <c r="O216" s="91"/>
      <c r="P216" s="222">
        <f>O216*H216</f>
        <v>0</v>
      </c>
      <c r="Q216" s="222">
        <v>0.0035000000000000001</v>
      </c>
      <c r="R216" s="222">
        <f>Q216*H216</f>
        <v>0.0070000000000000001</v>
      </c>
      <c r="S216" s="222">
        <v>0</v>
      </c>
      <c r="T216" s="22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4" t="s">
        <v>155</v>
      </c>
      <c r="AT216" s="224" t="s">
        <v>175</v>
      </c>
      <c r="AU216" s="224" t="s">
        <v>82</v>
      </c>
      <c r="AY216" s="17" t="s">
        <v>115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7" t="s">
        <v>80</v>
      </c>
      <c r="BK216" s="225">
        <f>ROUND(I216*H216,2)</f>
        <v>0</v>
      </c>
      <c r="BL216" s="17" t="s">
        <v>121</v>
      </c>
      <c r="BM216" s="224" t="s">
        <v>277</v>
      </c>
    </row>
    <row r="217" s="15" customFormat="1">
      <c r="A217" s="15"/>
      <c r="B217" s="260"/>
      <c r="C217" s="261"/>
      <c r="D217" s="228" t="s">
        <v>134</v>
      </c>
      <c r="E217" s="262" t="s">
        <v>1</v>
      </c>
      <c r="F217" s="263" t="s">
        <v>278</v>
      </c>
      <c r="G217" s="261"/>
      <c r="H217" s="262" t="s">
        <v>1</v>
      </c>
      <c r="I217" s="264"/>
      <c r="J217" s="261"/>
      <c r="K217" s="261"/>
      <c r="L217" s="265"/>
      <c r="M217" s="266"/>
      <c r="N217" s="267"/>
      <c r="O217" s="267"/>
      <c r="P217" s="267"/>
      <c r="Q217" s="267"/>
      <c r="R217" s="267"/>
      <c r="S217" s="267"/>
      <c r="T217" s="268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9" t="s">
        <v>134</v>
      </c>
      <c r="AU217" s="269" t="s">
        <v>82</v>
      </c>
      <c r="AV217" s="15" t="s">
        <v>80</v>
      </c>
      <c r="AW217" s="15" t="s">
        <v>31</v>
      </c>
      <c r="AX217" s="15" t="s">
        <v>75</v>
      </c>
      <c r="AY217" s="269" t="s">
        <v>115</v>
      </c>
    </row>
    <row r="218" s="13" customFormat="1">
      <c r="A218" s="13"/>
      <c r="B218" s="226"/>
      <c r="C218" s="227"/>
      <c r="D218" s="228" t="s">
        <v>134</v>
      </c>
      <c r="E218" s="229" t="s">
        <v>1</v>
      </c>
      <c r="F218" s="230" t="s">
        <v>279</v>
      </c>
      <c r="G218" s="227"/>
      <c r="H218" s="231">
        <v>1</v>
      </c>
      <c r="I218" s="232"/>
      <c r="J218" s="227"/>
      <c r="K218" s="227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134</v>
      </c>
      <c r="AU218" s="237" t="s">
        <v>82</v>
      </c>
      <c r="AV218" s="13" t="s">
        <v>82</v>
      </c>
      <c r="AW218" s="13" t="s">
        <v>31</v>
      </c>
      <c r="AX218" s="13" t="s">
        <v>75</v>
      </c>
      <c r="AY218" s="237" t="s">
        <v>115</v>
      </c>
    </row>
    <row r="219" s="13" customFormat="1">
      <c r="A219" s="13"/>
      <c r="B219" s="226"/>
      <c r="C219" s="227"/>
      <c r="D219" s="228" t="s">
        <v>134</v>
      </c>
      <c r="E219" s="229" t="s">
        <v>1</v>
      </c>
      <c r="F219" s="230" t="s">
        <v>280</v>
      </c>
      <c r="G219" s="227"/>
      <c r="H219" s="231">
        <v>1</v>
      </c>
      <c r="I219" s="232"/>
      <c r="J219" s="227"/>
      <c r="K219" s="227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134</v>
      </c>
      <c r="AU219" s="237" t="s">
        <v>82</v>
      </c>
      <c r="AV219" s="13" t="s">
        <v>82</v>
      </c>
      <c r="AW219" s="13" t="s">
        <v>31</v>
      </c>
      <c r="AX219" s="13" t="s">
        <v>75</v>
      </c>
      <c r="AY219" s="237" t="s">
        <v>115</v>
      </c>
    </row>
    <row r="220" s="14" customFormat="1">
      <c r="A220" s="14"/>
      <c r="B220" s="238"/>
      <c r="C220" s="239"/>
      <c r="D220" s="228" t="s">
        <v>134</v>
      </c>
      <c r="E220" s="240" t="s">
        <v>1</v>
      </c>
      <c r="F220" s="241" t="s">
        <v>148</v>
      </c>
      <c r="G220" s="239"/>
      <c r="H220" s="242">
        <v>2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8" t="s">
        <v>134</v>
      </c>
      <c r="AU220" s="248" t="s">
        <v>82</v>
      </c>
      <c r="AV220" s="14" t="s">
        <v>121</v>
      </c>
      <c r="AW220" s="14" t="s">
        <v>31</v>
      </c>
      <c r="AX220" s="14" t="s">
        <v>80</v>
      </c>
      <c r="AY220" s="248" t="s">
        <v>115</v>
      </c>
    </row>
    <row r="221" s="2" customFormat="1" ht="24.15" customHeight="1">
      <c r="A221" s="38"/>
      <c r="B221" s="39"/>
      <c r="C221" s="212" t="s">
        <v>281</v>
      </c>
      <c r="D221" s="212" t="s">
        <v>117</v>
      </c>
      <c r="E221" s="213" t="s">
        <v>282</v>
      </c>
      <c r="F221" s="214" t="s">
        <v>283</v>
      </c>
      <c r="G221" s="215" t="s">
        <v>139</v>
      </c>
      <c r="H221" s="216">
        <v>75.5</v>
      </c>
      <c r="I221" s="217"/>
      <c r="J221" s="218">
        <f>ROUND(I221*H221,2)</f>
        <v>0</v>
      </c>
      <c r="K221" s="219"/>
      <c r="L221" s="44"/>
      <c r="M221" s="220" t="s">
        <v>1</v>
      </c>
      <c r="N221" s="221" t="s">
        <v>40</v>
      </c>
      <c r="O221" s="91"/>
      <c r="P221" s="222">
        <f>O221*H221</f>
        <v>0</v>
      </c>
      <c r="Q221" s="222">
        <v>0.00033</v>
      </c>
      <c r="R221" s="222">
        <f>Q221*H221</f>
        <v>0.024915</v>
      </c>
      <c r="S221" s="222">
        <v>0</v>
      </c>
      <c r="T221" s="22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4" t="s">
        <v>121</v>
      </c>
      <c r="AT221" s="224" t="s">
        <v>117</v>
      </c>
      <c r="AU221" s="224" t="s">
        <v>82</v>
      </c>
      <c r="AY221" s="17" t="s">
        <v>115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7" t="s">
        <v>80</v>
      </c>
      <c r="BK221" s="225">
        <f>ROUND(I221*H221,2)</f>
        <v>0</v>
      </c>
      <c r="BL221" s="17" t="s">
        <v>121</v>
      </c>
      <c r="BM221" s="224" t="s">
        <v>284</v>
      </c>
    </row>
    <row r="222" s="13" customFormat="1">
      <c r="A222" s="13"/>
      <c r="B222" s="226"/>
      <c r="C222" s="227"/>
      <c r="D222" s="228" t="s">
        <v>134</v>
      </c>
      <c r="E222" s="229" t="s">
        <v>1</v>
      </c>
      <c r="F222" s="230" t="s">
        <v>285</v>
      </c>
      <c r="G222" s="227"/>
      <c r="H222" s="231">
        <v>75.5</v>
      </c>
      <c r="I222" s="232"/>
      <c r="J222" s="227"/>
      <c r="K222" s="227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134</v>
      </c>
      <c r="AU222" s="237" t="s">
        <v>82</v>
      </c>
      <c r="AV222" s="13" t="s">
        <v>82</v>
      </c>
      <c r="AW222" s="13" t="s">
        <v>31</v>
      </c>
      <c r="AX222" s="13" t="s">
        <v>80</v>
      </c>
      <c r="AY222" s="237" t="s">
        <v>115</v>
      </c>
    </row>
    <row r="223" s="2" customFormat="1" ht="24.15" customHeight="1">
      <c r="A223" s="38"/>
      <c r="B223" s="39"/>
      <c r="C223" s="212" t="s">
        <v>286</v>
      </c>
      <c r="D223" s="212" t="s">
        <v>117</v>
      </c>
      <c r="E223" s="213" t="s">
        <v>287</v>
      </c>
      <c r="F223" s="214" t="s">
        <v>288</v>
      </c>
      <c r="G223" s="215" t="s">
        <v>125</v>
      </c>
      <c r="H223" s="216">
        <v>16.699999999999999</v>
      </c>
      <c r="I223" s="217"/>
      <c r="J223" s="218">
        <f>ROUND(I223*H223,2)</f>
        <v>0</v>
      </c>
      <c r="K223" s="219"/>
      <c r="L223" s="44"/>
      <c r="M223" s="220" t="s">
        <v>1</v>
      </c>
      <c r="N223" s="221" t="s">
        <v>40</v>
      </c>
      <c r="O223" s="91"/>
      <c r="P223" s="222">
        <f>O223*H223</f>
        <v>0</v>
      </c>
      <c r="Q223" s="222">
        <v>0.0025999999999999999</v>
      </c>
      <c r="R223" s="222">
        <f>Q223*H223</f>
        <v>0.043419999999999993</v>
      </c>
      <c r="S223" s="222">
        <v>0</v>
      </c>
      <c r="T223" s="223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4" t="s">
        <v>121</v>
      </c>
      <c r="AT223" s="224" t="s">
        <v>117</v>
      </c>
      <c r="AU223" s="224" t="s">
        <v>82</v>
      </c>
      <c r="AY223" s="17" t="s">
        <v>115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7" t="s">
        <v>80</v>
      </c>
      <c r="BK223" s="225">
        <f>ROUND(I223*H223,2)</f>
        <v>0</v>
      </c>
      <c r="BL223" s="17" t="s">
        <v>121</v>
      </c>
      <c r="BM223" s="224" t="s">
        <v>289</v>
      </c>
    </row>
    <row r="224" s="13" customFormat="1">
      <c r="A224" s="13"/>
      <c r="B224" s="226"/>
      <c r="C224" s="227"/>
      <c r="D224" s="228" t="s">
        <v>134</v>
      </c>
      <c r="E224" s="229" t="s">
        <v>1</v>
      </c>
      <c r="F224" s="230" t="s">
        <v>290</v>
      </c>
      <c r="G224" s="227"/>
      <c r="H224" s="231">
        <v>13.5</v>
      </c>
      <c r="I224" s="232"/>
      <c r="J224" s="227"/>
      <c r="K224" s="227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134</v>
      </c>
      <c r="AU224" s="237" t="s">
        <v>82</v>
      </c>
      <c r="AV224" s="13" t="s">
        <v>82</v>
      </c>
      <c r="AW224" s="13" t="s">
        <v>31</v>
      </c>
      <c r="AX224" s="13" t="s">
        <v>75</v>
      </c>
      <c r="AY224" s="237" t="s">
        <v>115</v>
      </c>
    </row>
    <row r="225" s="13" customFormat="1">
      <c r="A225" s="13"/>
      <c r="B225" s="226"/>
      <c r="C225" s="227"/>
      <c r="D225" s="228" t="s">
        <v>134</v>
      </c>
      <c r="E225" s="229" t="s">
        <v>1</v>
      </c>
      <c r="F225" s="230" t="s">
        <v>291</v>
      </c>
      <c r="G225" s="227"/>
      <c r="H225" s="231">
        <v>3.2000000000000002</v>
      </c>
      <c r="I225" s="232"/>
      <c r="J225" s="227"/>
      <c r="K225" s="227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134</v>
      </c>
      <c r="AU225" s="237" t="s">
        <v>82</v>
      </c>
      <c r="AV225" s="13" t="s">
        <v>82</v>
      </c>
      <c r="AW225" s="13" t="s">
        <v>31</v>
      </c>
      <c r="AX225" s="13" t="s">
        <v>75</v>
      </c>
      <c r="AY225" s="237" t="s">
        <v>115</v>
      </c>
    </row>
    <row r="226" s="14" customFormat="1">
      <c r="A226" s="14"/>
      <c r="B226" s="238"/>
      <c r="C226" s="239"/>
      <c r="D226" s="228" t="s">
        <v>134</v>
      </c>
      <c r="E226" s="240" t="s">
        <v>1</v>
      </c>
      <c r="F226" s="241" t="s">
        <v>148</v>
      </c>
      <c r="G226" s="239"/>
      <c r="H226" s="242">
        <v>16.699999999999999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8" t="s">
        <v>134</v>
      </c>
      <c r="AU226" s="248" t="s">
        <v>82</v>
      </c>
      <c r="AV226" s="14" t="s">
        <v>121</v>
      </c>
      <c r="AW226" s="14" t="s">
        <v>31</v>
      </c>
      <c r="AX226" s="14" t="s">
        <v>80</v>
      </c>
      <c r="AY226" s="248" t="s">
        <v>115</v>
      </c>
    </row>
    <row r="227" s="2" customFormat="1" ht="33" customHeight="1">
      <c r="A227" s="38"/>
      <c r="B227" s="39"/>
      <c r="C227" s="212" t="s">
        <v>292</v>
      </c>
      <c r="D227" s="212" t="s">
        <v>117</v>
      </c>
      <c r="E227" s="213" t="s">
        <v>293</v>
      </c>
      <c r="F227" s="214" t="s">
        <v>294</v>
      </c>
      <c r="G227" s="215" t="s">
        <v>139</v>
      </c>
      <c r="H227" s="216">
        <v>173</v>
      </c>
      <c r="I227" s="217"/>
      <c r="J227" s="218">
        <f>ROUND(I227*H227,2)</f>
        <v>0</v>
      </c>
      <c r="K227" s="219"/>
      <c r="L227" s="44"/>
      <c r="M227" s="220" t="s">
        <v>1</v>
      </c>
      <c r="N227" s="221" t="s">
        <v>40</v>
      </c>
      <c r="O227" s="91"/>
      <c r="P227" s="222">
        <f>O227*H227</f>
        <v>0</v>
      </c>
      <c r="Q227" s="222">
        <v>0.15540000000000001</v>
      </c>
      <c r="R227" s="222">
        <f>Q227*H227</f>
        <v>26.884200000000003</v>
      </c>
      <c r="S227" s="222">
        <v>0</v>
      </c>
      <c r="T227" s="22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4" t="s">
        <v>121</v>
      </c>
      <c r="AT227" s="224" t="s">
        <v>117</v>
      </c>
      <c r="AU227" s="224" t="s">
        <v>82</v>
      </c>
      <c r="AY227" s="17" t="s">
        <v>115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7" t="s">
        <v>80</v>
      </c>
      <c r="BK227" s="225">
        <f>ROUND(I227*H227,2)</f>
        <v>0</v>
      </c>
      <c r="BL227" s="17" t="s">
        <v>121</v>
      </c>
      <c r="BM227" s="224" t="s">
        <v>295</v>
      </c>
    </row>
    <row r="228" s="13" customFormat="1">
      <c r="A228" s="13"/>
      <c r="B228" s="226"/>
      <c r="C228" s="227"/>
      <c r="D228" s="228" t="s">
        <v>134</v>
      </c>
      <c r="E228" s="229" t="s">
        <v>1</v>
      </c>
      <c r="F228" s="230" t="s">
        <v>296</v>
      </c>
      <c r="G228" s="227"/>
      <c r="H228" s="231">
        <v>173</v>
      </c>
      <c r="I228" s="232"/>
      <c r="J228" s="227"/>
      <c r="K228" s="227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134</v>
      </c>
      <c r="AU228" s="237" t="s">
        <v>82</v>
      </c>
      <c r="AV228" s="13" t="s">
        <v>82</v>
      </c>
      <c r="AW228" s="13" t="s">
        <v>31</v>
      </c>
      <c r="AX228" s="13" t="s">
        <v>80</v>
      </c>
      <c r="AY228" s="237" t="s">
        <v>115</v>
      </c>
    </row>
    <row r="229" s="2" customFormat="1" ht="16.5" customHeight="1">
      <c r="A229" s="38"/>
      <c r="B229" s="39"/>
      <c r="C229" s="249" t="s">
        <v>297</v>
      </c>
      <c r="D229" s="249" t="s">
        <v>175</v>
      </c>
      <c r="E229" s="250" t="s">
        <v>298</v>
      </c>
      <c r="F229" s="251" t="s">
        <v>299</v>
      </c>
      <c r="G229" s="252" t="s">
        <v>139</v>
      </c>
      <c r="H229" s="253">
        <v>98.225999999999999</v>
      </c>
      <c r="I229" s="254"/>
      <c r="J229" s="255">
        <f>ROUND(I229*H229,2)</f>
        <v>0</v>
      </c>
      <c r="K229" s="256"/>
      <c r="L229" s="257"/>
      <c r="M229" s="258" t="s">
        <v>1</v>
      </c>
      <c r="N229" s="259" t="s">
        <v>40</v>
      </c>
      <c r="O229" s="91"/>
      <c r="P229" s="222">
        <f>O229*H229</f>
        <v>0</v>
      </c>
      <c r="Q229" s="222">
        <v>0.080000000000000002</v>
      </c>
      <c r="R229" s="222">
        <f>Q229*H229</f>
        <v>7.8580800000000002</v>
      </c>
      <c r="S229" s="222">
        <v>0</v>
      </c>
      <c r="T229" s="223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4" t="s">
        <v>155</v>
      </c>
      <c r="AT229" s="224" t="s">
        <v>175</v>
      </c>
      <c r="AU229" s="224" t="s">
        <v>82</v>
      </c>
      <c r="AY229" s="17" t="s">
        <v>115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7" t="s">
        <v>80</v>
      </c>
      <c r="BK229" s="225">
        <f>ROUND(I229*H229,2)</f>
        <v>0</v>
      </c>
      <c r="BL229" s="17" t="s">
        <v>121</v>
      </c>
      <c r="BM229" s="224" t="s">
        <v>300</v>
      </c>
    </row>
    <row r="230" s="13" customFormat="1">
      <c r="A230" s="13"/>
      <c r="B230" s="226"/>
      <c r="C230" s="227"/>
      <c r="D230" s="228" t="s">
        <v>134</v>
      </c>
      <c r="E230" s="227"/>
      <c r="F230" s="230" t="s">
        <v>301</v>
      </c>
      <c r="G230" s="227"/>
      <c r="H230" s="231">
        <v>98.225999999999999</v>
      </c>
      <c r="I230" s="232"/>
      <c r="J230" s="227"/>
      <c r="K230" s="227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134</v>
      </c>
      <c r="AU230" s="237" t="s">
        <v>82</v>
      </c>
      <c r="AV230" s="13" t="s">
        <v>82</v>
      </c>
      <c r="AW230" s="13" t="s">
        <v>4</v>
      </c>
      <c r="AX230" s="13" t="s">
        <v>80</v>
      </c>
      <c r="AY230" s="237" t="s">
        <v>115</v>
      </c>
    </row>
    <row r="231" s="2" customFormat="1" ht="24.15" customHeight="1">
      <c r="A231" s="38"/>
      <c r="B231" s="39"/>
      <c r="C231" s="249" t="s">
        <v>302</v>
      </c>
      <c r="D231" s="249" t="s">
        <v>175</v>
      </c>
      <c r="E231" s="250" t="s">
        <v>303</v>
      </c>
      <c r="F231" s="251" t="s">
        <v>304</v>
      </c>
      <c r="G231" s="252" t="s">
        <v>139</v>
      </c>
      <c r="H231" s="253">
        <v>70.278000000000006</v>
      </c>
      <c r="I231" s="254"/>
      <c r="J231" s="255">
        <f>ROUND(I231*H231,2)</f>
        <v>0</v>
      </c>
      <c r="K231" s="256"/>
      <c r="L231" s="257"/>
      <c r="M231" s="258" t="s">
        <v>1</v>
      </c>
      <c r="N231" s="259" t="s">
        <v>40</v>
      </c>
      <c r="O231" s="91"/>
      <c r="P231" s="222">
        <f>O231*H231</f>
        <v>0</v>
      </c>
      <c r="Q231" s="222">
        <v>0.048300000000000003</v>
      </c>
      <c r="R231" s="222">
        <f>Q231*H231</f>
        <v>3.3944274000000005</v>
      </c>
      <c r="S231" s="222">
        <v>0</v>
      </c>
      <c r="T231" s="223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4" t="s">
        <v>155</v>
      </c>
      <c r="AT231" s="224" t="s">
        <v>175</v>
      </c>
      <c r="AU231" s="224" t="s">
        <v>82</v>
      </c>
      <c r="AY231" s="17" t="s">
        <v>115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7" t="s">
        <v>80</v>
      </c>
      <c r="BK231" s="225">
        <f>ROUND(I231*H231,2)</f>
        <v>0</v>
      </c>
      <c r="BL231" s="17" t="s">
        <v>121</v>
      </c>
      <c r="BM231" s="224" t="s">
        <v>305</v>
      </c>
    </row>
    <row r="232" s="13" customFormat="1">
      <c r="A232" s="13"/>
      <c r="B232" s="226"/>
      <c r="C232" s="227"/>
      <c r="D232" s="228" t="s">
        <v>134</v>
      </c>
      <c r="E232" s="227"/>
      <c r="F232" s="230" t="s">
        <v>306</v>
      </c>
      <c r="G232" s="227"/>
      <c r="H232" s="231">
        <v>70.278000000000006</v>
      </c>
      <c r="I232" s="232"/>
      <c r="J232" s="227"/>
      <c r="K232" s="227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134</v>
      </c>
      <c r="AU232" s="237" t="s">
        <v>82</v>
      </c>
      <c r="AV232" s="13" t="s">
        <v>82</v>
      </c>
      <c r="AW232" s="13" t="s">
        <v>4</v>
      </c>
      <c r="AX232" s="13" t="s">
        <v>80</v>
      </c>
      <c r="AY232" s="237" t="s">
        <v>115</v>
      </c>
    </row>
    <row r="233" s="2" customFormat="1" ht="16.5" customHeight="1">
      <c r="A233" s="38"/>
      <c r="B233" s="39"/>
      <c r="C233" s="249" t="s">
        <v>307</v>
      </c>
      <c r="D233" s="249" t="s">
        <v>175</v>
      </c>
      <c r="E233" s="250" t="s">
        <v>308</v>
      </c>
      <c r="F233" s="251" t="s">
        <v>309</v>
      </c>
      <c r="G233" s="252" t="s">
        <v>139</v>
      </c>
      <c r="H233" s="253">
        <v>2.8559999999999999</v>
      </c>
      <c r="I233" s="254"/>
      <c r="J233" s="255">
        <f>ROUND(I233*H233,2)</f>
        <v>0</v>
      </c>
      <c r="K233" s="256"/>
      <c r="L233" s="257"/>
      <c r="M233" s="258" t="s">
        <v>1</v>
      </c>
      <c r="N233" s="259" t="s">
        <v>40</v>
      </c>
      <c r="O233" s="91"/>
      <c r="P233" s="222">
        <f>O233*H233</f>
        <v>0</v>
      </c>
      <c r="Q233" s="222">
        <v>0.045999999999999999</v>
      </c>
      <c r="R233" s="222">
        <f>Q233*H233</f>
        <v>0.13137599999999999</v>
      </c>
      <c r="S233" s="222">
        <v>0</v>
      </c>
      <c r="T233" s="223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4" t="s">
        <v>155</v>
      </c>
      <c r="AT233" s="224" t="s">
        <v>175</v>
      </c>
      <c r="AU233" s="224" t="s">
        <v>82</v>
      </c>
      <c r="AY233" s="17" t="s">
        <v>115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7" t="s">
        <v>80</v>
      </c>
      <c r="BK233" s="225">
        <f>ROUND(I233*H233,2)</f>
        <v>0</v>
      </c>
      <c r="BL233" s="17" t="s">
        <v>121</v>
      </c>
      <c r="BM233" s="224" t="s">
        <v>310</v>
      </c>
    </row>
    <row r="234" s="13" customFormat="1">
      <c r="A234" s="13"/>
      <c r="B234" s="226"/>
      <c r="C234" s="227"/>
      <c r="D234" s="228" t="s">
        <v>134</v>
      </c>
      <c r="E234" s="227"/>
      <c r="F234" s="230" t="s">
        <v>311</v>
      </c>
      <c r="G234" s="227"/>
      <c r="H234" s="231">
        <v>2.8559999999999999</v>
      </c>
      <c r="I234" s="232"/>
      <c r="J234" s="227"/>
      <c r="K234" s="227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134</v>
      </c>
      <c r="AU234" s="237" t="s">
        <v>82</v>
      </c>
      <c r="AV234" s="13" t="s">
        <v>82</v>
      </c>
      <c r="AW234" s="13" t="s">
        <v>4</v>
      </c>
      <c r="AX234" s="13" t="s">
        <v>80</v>
      </c>
      <c r="AY234" s="237" t="s">
        <v>115</v>
      </c>
    </row>
    <row r="235" s="2" customFormat="1" ht="24.15" customHeight="1">
      <c r="A235" s="38"/>
      <c r="B235" s="39"/>
      <c r="C235" s="249" t="s">
        <v>312</v>
      </c>
      <c r="D235" s="249" t="s">
        <v>175</v>
      </c>
      <c r="E235" s="250" t="s">
        <v>313</v>
      </c>
      <c r="F235" s="251" t="s">
        <v>314</v>
      </c>
      <c r="G235" s="252" t="s">
        <v>139</v>
      </c>
      <c r="H235" s="253">
        <v>2</v>
      </c>
      <c r="I235" s="254"/>
      <c r="J235" s="255">
        <f>ROUND(I235*H235,2)</f>
        <v>0</v>
      </c>
      <c r="K235" s="256"/>
      <c r="L235" s="257"/>
      <c r="M235" s="258" t="s">
        <v>1</v>
      </c>
      <c r="N235" s="259" t="s">
        <v>40</v>
      </c>
      <c r="O235" s="91"/>
      <c r="P235" s="222">
        <f>O235*H235</f>
        <v>0</v>
      </c>
      <c r="Q235" s="222">
        <v>0.065670000000000006</v>
      </c>
      <c r="R235" s="222">
        <f>Q235*H235</f>
        <v>0.13134000000000001</v>
      </c>
      <c r="S235" s="222">
        <v>0</v>
      </c>
      <c r="T235" s="223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4" t="s">
        <v>155</v>
      </c>
      <c r="AT235" s="224" t="s">
        <v>175</v>
      </c>
      <c r="AU235" s="224" t="s">
        <v>82</v>
      </c>
      <c r="AY235" s="17" t="s">
        <v>115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7" t="s">
        <v>80</v>
      </c>
      <c r="BK235" s="225">
        <f>ROUND(I235*H235,2)</f>
        <v>0</v>
      </c>
      <c r="BL235" s="17" t="s">
        <v>121</v>
      </c>
      <c r="BM235" s="224" t="s">
        <v>315</v>
      </c>
    </row>
    <row r="236" s="2" customFormat="1" ht="24.15" customHeight="1">
      <c r="A236" s="38"/>
      <c r="B236" s="39"/>
      <c r="C236" s="249" t="s">
        <v>316</v>
      </c>
      <c r="D236" s="249" t="s">
        <v>175</v>
      </c>
      <c r="E236" s="250" t="s">
        <v>317</v>
      </c>
      <c r="F236" s="251" t="s">
        <v>318</v>
      </c>
      <c r="G236" s="252" t="s">
        <v>139</v>
      </c>
      <c r="H236" s="253">
        <v>3</v>
      </c>
      <c r="I236" s="254"/>
      <c r="J236" s="255">
        <f>ROUND(I236*H236,2)</f>
        <v>0</v>
      </c>
      <c r="K236" s="256"/>
      <c r="L236" s="257"/>
      <c r="M236" s="258" t="s">
        <v>1</v>
      </c>
      <c r="N236" s="259" t="s">
        <v>40</v>
      </c>
      <c r="O236" s="91"/>
      <c r="P236" s="222">
        <f>O236*H236</f>
        <v>0</v>
      </c>
      <c r="Q236" s="222">
        <v>0.076340000000000005</v>
      </c>
      <c r="R236" s="222">
        <f>Q236*H236</f>
        <v>0.22902</v>
      </c>
      <c r="S236" s="222">
        <v>0</v>
      </c>
      <c r="T236" s="223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4" t="s">
        <v>155</v>
      </c>
      <c r="AT236" s="224" t="s">
        <v>175</v>
      </c>
      <c r="AU236" s="224" t="s">
        <v>82</v>
      </c>
      <c r="AY236" s="17" t="s">
        <v>115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7" t="s">
        <v>80</v>
      </c>
      <c r="BK236" s="225">
        <f>ROUND(I236*H236,2)</f>
        <v>0</v>
      </c>
      <c r="BL236" s="17" t="s">
        <v>121</v>
      </c>
      <c r="BM236" s="224" t="s">
        <v>319</v>
      </c>
    </row>
    <row r="237" s="2" customFormat="1" ht="24.15" customHeight="1">
      <c r="A237" s="38"/>
      <c r="B237" s="39"/>
      <c r="C237" s="212" t="s">
        <v>320</v>
      </c>
      <c r="D237" s="212" t="s">
        <v>117</v>
      </c>
      <c r="E237" s="213" t="s">
        <v>321</v>
      </c>
      <c r="F237" s="214" t="s">
        <v>322</v>
      </c>
      <c r="G237" s="215" t="s">
        <v>139</v>
      </c>
      <c r="H237" s="216">
        <v>77</v>
      </c>
      <c r="I237" s="217"/>
      <c r="J237" s="218">
        <f>ROUND(I237*H237,2)</f>
        <v>0</v>
      </c>
      <c r="K237" s="219"/>
      <c r="L237" s="44"/>
      <c r="M237" s="220" t="s">
        <v>1</v>
      </c>
      <c r="N237" s="221" t="s">
        <v>40</v>
      </c>
      <c r="O237" s="91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4" t="s">
        <v>121</v>
      </c>
      <c r="AT237" s="224" t="s">
        <v>117</v>
      </c>
      <c r="AU237" s="224" t="s">
        <v>82</v>
      </c>
      <c r="AY237" s="17" t="s">
        <v>115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7" t="s">
        <v>80</v>
      </c>
      <c r="BK237" s="225">
        <f>ROUND(I237*H237,2)</f>
        <v>0</v>
      </c>
      <c r="BL237" s="17" t="s">
        <v>121</v>
      </c>
      <c r="BM237" s="224" t="s">
        <v>323</v>
      </c>
    </row>
    <row r="238" s="13" customFormat="1">
      <c r="A238" s="13"/>
      <c r="B238" s="226"/>
      <c r="C238" s="227"/>
      <c r="D238" s="228" t="s">
        <v>134</v>
      </c>
      <c r="E238" s="229" t="s">
        <v>1</v>
      </c>
      <c r="F238" s="230" t="s">
        <v>260</v>
      </c>
      <c r="G238" s="227"/>
      <c r="H238" s="231">
        <v>77</v>
      </c>
      <c r="I238" s="232"/>
      <c r="J238" s="227"/>
      <c r="K238" s="227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134</v>
      </c>
      <c r="AU238" s="237" t="s">
        <v>82</v>
      </c>
      <c r="AV238" s="13" t="s">
        <v>82</v>
      </c>
      <c r="AW238" s="13" t="s">
        <v>31</v>
      </c>
      <c r="AX238" s="13" t="s">
        <v>80</v>
      </c>
      <c r="AY238" s="237" t="s">
        <v>115</v>
      </c>
    </row>
    <row r="239" s="12" customFormat="1" ht="22.8" customHeight="1">
      <c r="A239" s="12"/>
      <c r="B239" s="196"/>
      <c r="C239" s="197"/>
      <c r="D239" s="198" t="s">
        <v>74</v>
      </c>
      <c r="E239" s="210" t="s">
        <v>324</v>
      </c>
      <c r="F239" s="210" t="s">
        <v>325</v>
      </c>
      <c r="G239" s="197"/>
      <c r="H239" s="197"/>
      <c r="I239" s="200"/>
      <c r="J239" s="211">
        <f>BK239</f>
        <v>0</v>
      </c>
      <c r="K239" s="197"/>
      <c r="L239" s="202"/>
      <c r="M239" s="203"/>
      <c r="N239" s="204"/>
      <c r="O239" s="204"/>
      <c r="P239" s="205">
        <f>SUM(P240:P243)</f>
        <v>0</v>
      </c>
      <c r="Q239" s="204"/>
      <c r="R239" s="205">
        <f>SUM(R240:R243)</f>
        <v>0</v>
      </c>
      <c r="S239" s="204"/>
      <c r="T239" s="206">
        <f>SUM(T240:T243)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7" t="s">
        <v>80</v>
      </c>
      <c r="AT239" s="208" t="s">
        <v>74</v>
      </c>
      <c r="AU239" s="208" t="s">
        <v>80</v>
      </c>
      <c r="AY239" s="207" t="s">
        <v>115</v>
      </c>
      <c r="BK239" s="209">
        <f>SUM(BK240:BK243)</f>
        <v>0</v>
      </c>
    </row>
    <row r="240" s="2" customFormat="1" ht="16.5" customHeight="1">
      <c r="A240" s="38"/>
      <c r="B240" s="39"/>
      <c r="C240" s="212" t="s">
        <v>326</v>
      </c>
      <c r="D240" s="212" t="s">
        <v>117</v>
      </c>
      <c r="E240" s="213" t="s">
        <v>327</v>
      </c>
      <c r="F240" s="214" t="s">
        <v>328</v>
      </c>
      <c r="G240" s="215" t="s">
        <v>158</v>
      </c>
      <c r="H240" s="216">
        <v>36.192999999999998</v>
      </c>
      <c r="I240" s="217"/>
      <c r="J240" s="218">
        <f>ROUND(I240*H240,2)</f>
        <v>0</v>
      </c>
      <c r="K240" s="219"/>
      <c r="L240" s="44"/>
      <c r="M240" s="220" t="s">
        <v>1</v>
      </c>
      <c r="N240" s="221" t="s">
        <v>40</v>
      </c>
      <c r="O240" s="91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4" t="s">
        <v>121</v>
      </c>
      <c r="AT240" s="224" t="s">
        <v>117</v>
      </c>
      <c r="AU240" s="224" t="s">
        <v>82</v>
      </c>
      <c r="AY240" s="17" t="s">
        <v>115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7" t="s">
        <v>80</v>
      </c>
      <c r="BK240" s="225">
        <f>ROUND(I240*H240,2)</f>
        <v>0</v>
      </c>
      <c r="BL240" s="17" t="s">
        <v>121</v>
      </c>
      <c r="BM240" s="224" t="s">
        <v>329</v>
      </c>
    </row>
    <row r="241" s="2" customFormat="1" ht="24.15" customHeight="1">
      <c r="A241" s="38"/>
      <c r="B241" s="39"/>
      <c r="C241" s="212" t="s">
        <v>330</v>
      </c>
      <c r="D241" s="212" t="s">
        <v>117</v>
      </c>
      <c r="E241" s="213" t="s">
        <v>331</v>
      </c>
      <c r="F241" s="214" t="s">
        <v>332</v>
      </c>
      <c r="G241" s="215" t="s">
        <v>158</v>
      </c>
      <c r="H241" s="216">
        <v>253.351</v>
      </c>
      <c r="I241" s="217"/>
      <c r="J241" s="218">
        <f>ROUND(I241*H241,2)</f>
        <v>0</v>
      </c>
      <c r="K241" s="219"/>
      <c r="L241" s="44"/>
      <c r="M241" s="220" t="s">
        <v>1</v>
      </c>
      <c r="N241" s="221" t="s">
        <v>40</v>
      </c>
      <c r="O241" s="91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4" t="s">
        <v>121</v>
      </c>
      <c r="AT241" s="224" t="s">
        <v>117</v>
      </c>
      <c r="AU241" s="224" t="s">
        <v>82</v>
      </c>
      <c r="AY241" s="17" t="s">
        <v>115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7" t="s">
        <v>80</v>
      </c>
      <c r="BK241" s="225">
        <f>ROUND(I241*H241,2)</f>
        <v>0</v>
      </c>
      <c r="BL241" s="17" t="s">
        <v>121</v>
      </c>
      <c r="BM241" s="224" t="s">
        <v>333</v>
      </c>
    </row>
    <row r="242" s="13" customFormat="1">
      <c r="A242" s="13"/>
      <c r="B242" s="226"/>
      <c r="C242" s="227"/>
      <c r="D242" s="228" t="s">
        <v>134</v>
      </c>
      <c r="E242" s="227"/>
      <c r="F242" s="230" t="s">
        <v>334</v>
      </c>
      <c r="G242" s="227"/>
      <c r="H242" s="231">
        <v>253.351</v>
      </c>
      <c r="I242" s="232"/>
      <c r="J242" s="227"/>
      <c r="K242" s="227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134</v>
      </c>
      <c r="AU242" s="237" t="s">
        <v>82</v>
      </c>
      <c r="AV242" s="13" t="s">
        <v>82</v>
      </c>
      <c r="AW242" s="13" t="s">
        <v>4</v>
      </c>
      <c r="AX242" s="13" t="s">
        <v>80</v>
      </c>
      <c r="AY242" s="237" t="s">
        <v>115</v>
      </c>
    </row>
    <row r="243" s="2" customFormat="1" ht="37.8" customHeight="1">
      <c r="A243" s="38"/>
      <c r="B243" s="39"/>
      <c r="C243" s="212" t="s">
        <v>335</v>
      </c>
      <c r="D243" s="212" t="s">
        <v>117</v>
      </c>
      <c r="E243" s="213" t="s">
        <v>336</v>
      </c>
      <c r="F243" s="214" t="s">
        <v>337</v>
      </c>
      <c r="G243" s="215" t="s">
        <v>158</v>
      </c>
      <c r="H243" s="216">
        <v>36.192999999999998</v>
      </c>
      <c r="I243" s="217"/>
      <c r="J243" s="218">
        <f>ROUND(I243*H243,2)</f>
        <v>0</v>
      </c>
      <c r="K243" s="219"/>
      <c r="L243" s="44"/>
      <c r="M243" s="220" t="s">
        <v>1</v>
      </c>
      <c r="N243" s="221" t="s">
        <v>40</v>
      </c>
      <c r="O243" s="91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4" t="s">
        <v>121</v>
      </c>
      <c r="AT243" s="224" t="s">
        <v>117</v>
      </c>
      <c r="AU243" s="224" t="s">
        <v>82</v>
      </c>
      <c r="AY243" s="17" t="s">
        <v>115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7" t="s">
        <v>80</v>
      </c>
      <c r="BK243" s="225">
        <f>ROUND(I243*H243,2)</f>
        <v>0</v>
      </c>
      <c r="BL243" s="17" t="s">
        <v>121</v>
      </c>
      <c r="BM243" s="224" t="s">
        <v>338</v>
      </c>
    </row>
    <row r="244" s="12" customFormat="1" ht="22.8" customHeight="1">
      <c r="A244" s="12"/>
      <c r="B244" s="196"/>
      <c r="C244" s="197"/>
      <c r="D244" s="198" t="s">
        <v>74</v>
      </c>
      <c r="E244" s="210" t="s">
        <v>339</v>
      </c>
      <c r="F244" s="210" t="s">
        <v>340</v>
      </c>
      <c r="G244" s="197"/>
      <c r="H244" s="197"/>
      <c r="I244" s="200"/>
      <c r="J244" s="211">
        <f>BK244</f>
        <v>0</v>
      </c>
      <c r="K244" s="197"/>
      <c r="L244" s="202"/>
      <c r="M244" s="203"/>
      <c r="N244" s="204"/>
      <c r="O244" s="204"/>
      <c r="P244" s="205">
        <f>P245</f>
        <v>0</v>
      </c>
      <c r="Q244" s="204"/>
      <c r="R244" s="205">
        <f>R245</f>
        <v>0</v>
      </c>
      <c r="S244" s="204"/>
      <c r="T244" s="206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7" t="s">
        <v>80</v>
      </c>
      <c r="AT244" s="208" t="s">
        <v>74</v>
      </c>
      <c r="AU244" s="208" t="s">
        <v>80</v>
      </c>
      <c r="AY244" s="207" t="s">
        <v>115</v>
      </c>
      <c r="BK244" s="209">
        <f>BK245</f>
        <v>0</v>
      </c>
    </row>
    <row r="245" s="2" customFormat="1" ht="24.15" customHeight="1">
      <c r="A245" s="38"/>
      <c r="B245" s="39"/>
      <c r="C245" s="212" t="s">
        <v>341</v>
      </c>
      <c r="D245" s="212" t="s">
        <v>117</v>
      </c>
      <c r="E245" s="213" t="s">
        <v>342</v>
      </c>
      <c r="F245" s="214" t="s">
        <v>343</v>
      </c>
      <c r="G245" s="215" t="s">
        <v>158</v>
      </c>
      <c r="H245" s="216">
        <v>306.649</v>
      </c>
      <c r="I245" s="217"/>
      <c r="J245" s="218">
        <f>ROUND(I245*H245,2)</f>
        <v>0</v>
      </c>
      <c r="K245" s="219"/>
      <c r="L245" s="44"/>
      <c r="M245" s="220" t="s">
        <v>1</v>
      </c>
      <c r="N245" s="221" t="s">
        <v>40</v>
      </c>
      <c r="O245" s="91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4" t="s">
        <v>121</v>
      </c>
      <c r="AT245" s="224" t="s">
        <v>117</v>
      </c>
      <c r="AU245" s="224" t="s">
        <v>82</v>
      </c>
      <c r="AY245" s="17" t="s">
        <v>115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7" t="s">
        <v>80</v>
      </c>
      <c r="BK245" s="225">
        <f>ROUND(I245*H245,2)</f>
        <v>0</v>
      </c>
      <c r="BL245" s="17" t="s">
        <v>121</v>
      </c>
      <c r="BM245" s="224" t="s">
        <v>344</v>
      </c>
    </row>
    <row r="246" s="12" customFormat="1" ht="25.92" customHeight="1">
      <c r="A246" s="12"/>
      <c r="B246" s="196"/>
      <c r="C246" s="197"/>
      <c r="D246" s="198" t="s">
        <v>74</v>
      </c>
      <c r="E246" s="199" t="s">
        <v>345</v>
      </c>
      <c r="F246" s="199" t="s">
        <v>346</v>
      </c>
      <c r="G246" s="197"/>
      <c r="H246" s="197"/>
      <c r="I246" s="200"/>
      <c r="J246" s="201">
        <f>BK246</f>
        <v>0</v>
      </c>
      <c r="K246" s="197"/>
      <c r="L246" s="202"/>
      <c r="M246" s="203"/>
      <c r="N246" s="204"/>
      <c r="O246" s="204"/>
      <c r="P246" s="205">
        <f>P247+P250+P253+P257</f>
        <v>0</v>
      </c>
      <c r="Q246" s="204"/>
      <c r="R246" s="205">
        <f>R247+R250+R253+R257</f>
        <v>0</v>
      </c>
      <c r="S246" s="204"/>
      <c r="T246" s="206">
        <f>T247+T250+T253+T257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7" t="s">
        <v>136</v>
      </c>
      <c r="AT246" s="208" t="s">
        <v>74</v>
      </c>
      <c r="AU246" s="208" t="s">
        <v>75</v>
      </c>
      <c r="AY246" s="207" t="s">
        <v>115</v>
      </c>
      <c r="BK246" s="209">
        <f>BK247+BK250+BK253+BK257</f>
        <v>0</v>
      </c>
    </row>
    <row r="247" s="12" customFormat="1" ht="22.8" customHeight="1">
      <c r="A247" s="12"/>
      <c r="B247" s="196"/>
      <c r="C247" s="197"/>
      <c r="D247" s="198" t="s">
        <v>74</v>
      </c>
      <c r="E247" s="210" t="s">
        <v>347</v>
      </c>
      <c r="F247" s="210" t="s">
        <v>348</v>
      </c>
      <c r="G247" s="197"/>
      <c r="H247" s="197"/>
      <c r="I247" s="200"/>
      <c r="J247" s="211">
        <f>BK247</f>
        <v>0</v>
      </c>
      <c r="K247" s="197"/>
      <c r="L247" s="202"/>
      <c r="M247" s="203"/>
      <c r="N247" s="204"/>
      <c r="O247" s="204"/>
      <c r="P247" s="205">
        <f>SUM(P248:P249)</f>
        <v>0</v>
      </c>
      <c r="Q247" s="204"/>
      <c r="R247" s="205">
        <f>SUM(R248:R249)</f>
        <v>0</v>
      </c>
      <c r="S247" s="204"/>
      <c r="T247" s="206">
        <f>SUM(T248:T249)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7" t="s">
        <v>136</v>
      </c>
      <c r="AT247" s="208" t="s">
        <v>74</v>
      </c>
      <c r="AU247" s="208" t="s">
        <v>80</v>
      </c>
      <c r="AY247" s="207" t="s">
        <v>115</v>
      </c>
      <c r="BK247" s="209">
        <f>SUM(BK248:BK249)</f>
        <v>0</v>
      </c>
    </row>
    <row r="248" s="2" customFormat="1" ht="16.5" customHeight="1">
      <c r="A248" s="38"/>
      <c r="B248" s="39"/>
      <c r="C248" s="212" t="s">
        <v>349</v>
      </c>
      <c r="D248" s="212" t="s">
        <v>117</v>
      </c>
      <c r="E248" s="213" t="s">
        <v>350</v>
      </c>
      <c r="F248" s="214" t="s">
        <v>351</v>
      </c>
      <c r="G248" s="215" t="s">
        <v>352</v>
      </c>
      <c r="H248" s="216">
        <v>1</v>
      </c>
      <c r="I248" s="217"/>
      <c r="J248" s="218">
        <f>ROUND(I248*H248,2)</f>
        <v>0</v>
      </c>
      <c r="K248" s="219"/>
      <c r="L248" s="44"/>
      <c r="M248" s="220" t="s">
        <v>1</v>
      </c>
      <c r="N248" s="221" t="s">
        <v>40</v>
      </c>
      <c r="O248" s="91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4" t="s">
        <v>353</v>
      </c>
      <c r="AT248" s="224" t="s">
        <v>117</v>
      </c>
      <c r="AU248" s="224" t="s">
        <v>82</v>
      </c>
      <c r="AY248" s="17" t="s">
        <v>115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7" t="s">
        <v>80</v>
      </c>
      <c r="BK248" s="225">
        <f>ROUND(I248*H248,2)</f>
        <v>0</v>
      </c>
      <c r="BL248" s="17" t="s">
        <v>353</v>
      </c>
      <c r="BM248" s="224" t="s">
        <v>354</v>
      </c>
    </row>
    <row r="249" s="2" customFormat="1" ht="16.5" customHeight="1">
      <c r="A249" s="38"/>
      <c r="B249" s="39"/>
      <c r="C249" s="212" t="s">
        <v>355</v>
      </c>
      <c r="D249" s="212" t="s">
        <v>117</v>
      </c>
      <c r="E249" s="213" t="s">
        <v>356</v>
      </c>
      <c r="F249" s="214" t="s">
        <v>357</v>
      </c>
      <c r="G249" s="215" t="s">
        <v>352</v>
      </c>
      <c r="H249" s="216">
        <v>1</v>
      </c>
      <c r="I249" s="217"/>
      <c r="J249" s="218">
        <f>ROUND(I249*H249,2)</f>
        <v>0</v>
      </c>
      <c r="K249" s="219"/>
      <c r="L249" s="44"/>
      <c r="M249" s="220" t="s">
        <v>1</v>
      </c>
      <c r="N249" s="221" t="s">
        <v>40</v>
      </c>
      <c r="O249" s="91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4" t="s">
        <v>353</v>
      </c>
      <c r="AT249" s="224" t="s">
        <v>117</v>
      </c>
      <c r="AU249" s="224" t="s">
        <v>82</v>
      </c>
      <c r="AY249" s="17" t="s">
        <v>115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7" t="s">
        <v>80</v>
      </c>
      <c r="BK249" s="225">
        <f>ROUND(I249*H249,2)</f>
        <v>0</v>
      </c>
      <c r="BL249" s="17" t="s">
        <v>353</v>
      </c>
      <c r="BM249" s="224" t="s">
        <v>358</v>
      </c>
    </row>
    <row r="250" s="12" customFormat="1" ht="22.8" customHeight="1">
      <c r="A250" s="12"/>
      <c r="B250" s="196"/>
      <c r="C250" s="197"/>
      <c r="D250" s="198" t="s">
        <v>74</v>
      </c>
      <c r="E250" s="210" t="s">
        <v>359</v>
      </c>
      <c r="F250" s="210" t="s">
        <v>360</v>
      </c>
      <c r="G250" s="197"/>
      <c r="H250" s="197"/>
      <c r="I250" s="200"/>
      <c r="J250" s="211">
        <f>BK250</f>
        <v>0</v>
      </c>
      <c r="K250" s="197"/>
      <c r="L250" s="202"/>
      <c r="M250" s="203"/>
      <c r="N250" s="204"/>
      <c r="O250" s="204"/>
      <c r="P250" s="205">
        <f>SUM(P251:P252)</f>
        <v>0</v>
      </c>
      <c r="Q250" s="204"/>
      <c r="R250" s="205">
        <f>SUM(R251:R252)</f>
        <v>0</v>
      </c>
      <c r="S250" s="204"/>
      <c r="T250" s="206">
        <f>SUM(T251:T252)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7" t="s">
        <v>136</v>
      </c>
      <c r="AT250" s="208" t="s">
        <v>74</v>
      </c>
      <c r="AU250" s="208" t="s">
        <v>80</v>
      </c>
      <c r="AY250" s="207" t="s">
        <v>115</v>
      </c>
      <c r="BK250" s="209">
        <f>SUM(BK251:BK252)</f>
        <v>0</v>
      </c>
    </row>
    <row r="251" s="2" customFormat="1" ht="37.8" customHeight="1">
      <c r="A251" s="38"/>
      <c r="B251" s="39"/>
      <c r="C251" s="212" t="s">
        <v>361</v>
      </c>
      <c r="D251" s="212" t="s">
        <v>117</v>
      </c>
      <c r="E251" s="213" t="s">
        <v>362</v>
      </c>
      <c r="F251" s="214" t="s">
        <v>363</v>
      </c>
      <c r="G251" s="215" t="s">
        <v>352</v>
      </c>
      <c r="H251" s="216">
        <v>1</v>
      </c>
      <c r="I251" s="217"/>
      <c r="J251" s="218">
        <f>ROUND(I251*H251,2)</f>
        <v>0</v>
      </c>
      <c r="K251" s="219"/>
      <c r="L251" s="44"/>
      <c r="M251" s="220" t="s">
        <v>1</v>
      </c>
      <c r="N251" s="221" t="s">
        <v>40</v>
      </c>
      <c r="O251" s="91"/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3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4" t="s">
        <v>353</v>
      </c>
      <c r="AT251" s="224" t="s">
        <v>117</v>
      </c>
      <c r="AU251" s="224" t="s">
        <v>82</v>
      </c>
      <c r="AY251" s="17" t="s">
        <v>115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7" t="s">
        <v>80</v>
      </c>
      <c r="BK251" s="225">
        <f>ROUND(I251*H251,2)</f>
        <v>0</v>
      </c>
      <c r="BL251" s="17" t="s">
        <v>353</v>
      </c>
      <c r="BM251" s="224" t="s">
        <v>364</v>
      </c>
    </row>
    <row r="252" s="2" customFormat="1" ht="49.05" customHeight="1">
      <c r="A252" s="38"/>
      <c r="B252" s="39"/>
      <c r="C252" s="212" t="s">
        <v>365</v>
      </c>
      <c r="D252" s="212" t="s">
        <v>117</v>
      </c>
      <c r="E252" s="213" t="s">
        <v>366</v>
      </c>
      <c r="F252" s="214" t="s">
        <v>367</v>
      </c>
      <c r="G252" s="215" t="s">
        <v>352</v>
      </c>
      <c r="H252" s="216">
        <v>1</v>
      </c>
      <c r="I252" s="217"/>
      <c r="J252" s="218">
        <f>ROUND(I252*H252,2)</f>
        <v>0</v>
      </c>
      <c r="K252" s="219"/>
      <c r="L252" s="44"/>
      <c r="M252" s="220" t="s">
        <v>1</v>
      </c>
      <c r="N252" s="221" t="s">
        <v>40</v>
      </c>
      <c r="O252" s="91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4" t="s">
        <v>353</v>
      </c>
      <c r="AT252" s="224" t="s">
        <v>117</v>
      </c>
      <c r="AU252" s="224" t="s">
        <v>82</v>
      </c>
      <c r="AY252" s="17" t="s">
        <v>115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7" t="s">
        <v>80</v>
      </c>
      <c r="BK252" s="225">
        <f>ROUND(I252*H252,2)</f>
        <v>0</v>
      </c>
      <c r="BL252" s="17" t="s">
        <v>353</v>
      </c>
      <c r="BM252" s="224" t="s">
        <v>368</v>
      </c>
    </row>
    <row r="253" s="12" customFormat="1" ht="22.8" customHeight="1">
      <c r="A253" s="12"/>
      <c r="B253" s="196"/>
      <c r="C253" s="197"/>
      <c r="D253" s="198" t="s">
        <v>74</v>
      </c>
      <c r="E253" s="210" t="s">
        <v>369</v>
      </c>
      <c r="F253" s="210" t="s">
        <v>370</v>
      </c>
      <c r="G253" s="197"/>
      <c r="H253" s="197"/>
      <c r="I253" s="200"/>
      <c r="J253" s="211">
        <f>BK253</f>
        <v>0</v>
      </c>
      <c r="K253" s="197"/>
      <c r="L253" s="202"/>
      <c r="M253" s="203"/>
      <c r="N253" s="204"/>
      <c r="O253" s="204"/>
      <c r="P253" s="205">
        <f>SUM(P254:P256)</f>
        <v>0</v>
      </c>
      <c r="Q253" s="204"/>
      <c r="R253" s="205">
        <f>SUM(R254:R256)</f>
        <v>0</v>
      </c>
      <c r="S253" s="204"/>
      <c r="T253" s="206">
        <f>SUM(T254:T256)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7" t="s">
        <v>136</v>
      </c>
      <c r="AT253" s="208" t="s">
        <v>74</v>
      </c>
      <c r="AU253" s="208" t="s">
        <v>80</v>
      </c>
      <c r="AY253" s="207" t="s">
        <v>115</v>
      </c>
      <c r="BK253" s="209">
        <f>SUM(BK254:BK256)</f>
        <v>0</v>
      </c>
    </row>
    <row r="254" s="2" customFormat="1" ht="16.5" customHeight="1">
      <c r="A254" s="38"/>
      <c r="B254" s="39"/>
      <c r="C254" s="212" t="s">
        <v>371</v>
      </c>
      <c r="D254" s="212" t="s">
        <v>117</v>
      </c>
      <c r="E254" s="213" t="s">
        <v>372</v>
      </c>
      <c r="F254" s="214" t="s">
        <v>373</v>
      </c>
      <c r="G254" s="215" t="s">
        <v>352</v>
      </c>
      <c r="H254" s="216">
        <v>1</v>
      </c>
      <c r="I254" s="217"/>
      <c r="J254" s="218">
        <f>ROUND(I254*H254,2)</f>
        <v>0</v>
      </c>
      <c r="K254" s="219"/>
      <c r="L254" s="44"/>
      <c r="M254" s="220" t="s">
        <v>1</v>
      </c>
      <c r="N254" s="221" t="s">
        <v>40</v>
      </c>
      <c r="O254" s="91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4" t="s">
        <v>353</v>
      </c>
      <c r="AT254" s="224" t="s">
        <v>117</v>
      </c>
      <c r="AU254" s="224" t="s">
        <v>82</v>
      </c>
      <c r="AY254" s="17" t="s">
        <v>115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7" t="s">
        <v>80</v>
      </c>
      <c r="BK254" s="225">
        <f>ROUND(I254*H254,2)</f>
        <v>0</v>
      </c>
      <c r="BL254" s="17" t="s">
        <v>353</v>
      </c>
      <c r="BM254" s="224" t="s">
        <v>374</v>
      </c>
    </row>
    <row r="255" s="2" customFormat="1" ht="24.15" customHeight="1">
      <c r="A255" s="38"/>
      <c r="B255" s="39"/>
      <c r="C255" s="212" t="s">
        <v>375</v>
      </c>
      <c r="D255" s="212" t="s">
        <v>117</v>
      </c>
      <c r="E255" s="213" t="s">
        <v>376</v>
      </c>
      <c r="F255" s="214" t="s">
        <v>377</v>
      </c>
      <c r="G255" s="215" t="s">
        <v>352</v>
      </c>
      <c r="H255" s="216">
        <v>1</v>
      </c>
      <c r="I255" s="217"/>
      <c r="J255" s="218">
        <f>ROUND(I255*H255,2)</f>
        <v>0</v>
      </c>
      <c r="K255" s="219"/>
      <c r="L255" s="44"/>
      <c r="M255" s="220" t="s">
        <v>1</v>
      </c>
      <c r="N255" s="221" t="s">
        <v>40</v>
      </c>
      <c r="O255" s="91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4" t="s">
        <v>353</v>
      </c>
      <c r="AT255" s="224" t="s">
        <v>117</v>
      </c>
      <c r="AU255" s="224" t="s">
        <v>82</v>
      </c>
      <c r="AY255" s="17" t="s">
        <v>115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7" t="s">
        <v>80</v>
      </c>
      <c r="BK255" s="225">
        <f>ROUND(I255*H255,2)</f>
        <v>0</v>
      </c>
      <c r="BL255" s="17" t="s">
        <v>353</v>
      </c>
      <c r="BM255" s="224" t="s">
        <v>378</v>
      </c>
    </row>
    <row r="256" s="2" customFormat="1" ht="16.5" customHeight="1">
      <c r="A256" s="38"/>
      <c r="B256" s="39"/>
      <c r="C256" s="212" t="s">
        <v>379</v>
      </c>
      <c r="D256" s="212" t="s">
        <v>117</v>
      </c>
      <c r="E256" s="213" t="s">
        <v>380</v>
      </c>
      <c r="F256" s="214" t="s">
        <v>381</v>
      </c>
      <c r="G256" s="215" t="s">
        <v>352</v>
      </c>
      <c r="H256" s="216">
        <v>1</v>
      </c>
      <c r="I256" s="217"/>
      <c r="J256" s="218">
        <f>ROUND(I256*H256,2)</f>
        <v>0</v>
      </c>
      <c r="K256" s="219"/>
      <c r="L256" s="44"/>
      <c r="M256" s="220" t="s">
        <v>1</v>
      </c>
      <c r="N256" s="221" t="s">
        <v>40</v>
      </c>
      <c r="O256" s="91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4" t="s">
        <v>353</v>
      </c>
      <c r="AT256" s="224" t="s">
        <v>117</v>
      </c>
      <c r="AU256" s="224" t="s">
        <v>82</v>
      </c>
      <c r="AY256" s="17" t="s">
        <v>115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7" t="s">
        <v>80</v>
      </c>
      <c r="BK256" s="225">
        <f>ROUND(I256*H256,2)</f>
        <v>0</v>
      </c>
      <c r="BL256" s="17" t="s">
        <v>353</v>
      </c>
      <c r="BM256" s="224" t="s">
        <v>382</v>
      </c>
    </row>
    <row r="257" s="12" customFormat="1" ht="22.8" customHeight="1">
      <c r="A257" s="12"/>
      <c r="B257" s="196"/>
      <c r="C257" s="197"/>
      <c r="D257" s="198" t="s">
        <v>74</v>
      </c>
      <c r="E257" s="210" t="s">
        <v>383</v>
      </c>
      <c r="F257" s="210" t="s">
        <v>384</v>
      </c>
      <c r="G257" s="197"/>
      <c r="H257" s="197"/>
      <c r="I257" s="200"/>
      <c r="J257" s="211">
        <f>BK257</f>
        <v>0</v>
      </c>
      <c r="K257" s="197"/>
      <c r="L257" s="202"/>
      <c r="M257" s="203"/>
      <c r="N257" s="204"/>
      <c r="O257" s="204"/>
      <c r="P257" s="205">
        <f>SUM(P258:P259)</f>
        <v>0</v>
      </c>
      <c r="Q257" s="204"/>
      <c r="R257" s="205">
        <f>SUM(R258:R259)</f>
        <v>0</v>
      </c>
      <c r="S257" s="204"/>
      <c r="T257" s="206">
        <f>SUM(T258:T259)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7" t="s">
        <v>136</v>
      </c>
      <c r="AT257" s="208" t="s">
        <v>74</v>
      </c>
      <c r="AU257" s="208" t="s">
        <v>80</v>
      </c>
      <c r="AY257" s="207" t="s">
        <v>115</v>
      </c>
      <c r="BK257" s="209">
        <f>SUM(BK258:BK259)</f>
        <v>0</v>
      </c>
    </row>
    <row r="258" s="2" customFormat="1" ht="16.5" customHeight="1">
      <c r="A258" s="38"/>
      <c r="B258" s="39"/>
      <c r="C258" s="212" t="s">
        <v>385</v>
      </c>
      <c r="D258" s="212" t="s">
        <v>117</v>
      </c>
      <c r="E258" s="213" t="s">
        <v>386</v>
      </c>
      <c r="F258" s="214" t="s">
        <v>387</v>
      </c>
      <c r="G258" s="215" t="s">
        <v>352</v>
      </c>
      <c r="H258" s="216">
        <v>1</v>
      </c>
      <c r="I258" s="217"/>
      <c r="J258" s="218">
        <f>ROUND(I258*H258,2)</f>
        <v>0</v>
      </c>
      <c r="K258" s="219"/>
      <c r="L258" s="44"/>
      <c r="M258" s="220" t="s">
        <v>1</v>
      </c>
      <c r="N258" s="221" t="s">
        <v>40</v>
      </c>
      <c r="O258" s="91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4" t="s">
        <v>353</v>
      </c>
      <c r="AT258" s="224" t="s">
        <v>117</v>
      </c>
      <c r="AU258" s="224" t="s">
        <v>82</v>
      </c>
      <c r="AY258" s="17" t="s">
        <v>115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7" t="s">
        <v>80</v>
      </c>
      <c r="BK258" s="225">
        <f>ROUND(I258*H258,2)</f>
        <v>0</v>
      </c>
      <c r="BL258" s="17" t="s">
        <v>353</v>
      </c>
      <c r="BM258" s="224" t="s">
        <v>388</v>
      </c>
    </row>
    <row r="259" s="2" customFormat="1" ht="44.25" customHeight="1">
      <c r="A259" s="38"/>
      <c r="B259" s="39"/>
      <c r="C259" s="212" t="s">
        <v>389</v>
      </c>
      <c r="D259" s="212" t="s">
        <v>117</v>
      </c>
      <c r="E259" s="213" t="s">
        <v>390</v>
      </c>
      <c r="F259" s="214" t="s">
        <v>391</v>
      </c>
      <c r="G259" s="215" t="s">
        <v>352</v>
      </c>
      <c r="H259" s="216">
        <v>1</v>
      </c>
      <c r="I259" s="217"/>
      <c r="J259" s="218">
        <f>ROUND(I259*H259,2)</f>
        <v>0</v>
      </c>
      <c r="K259" s="219"/>
      <c r="L259" s="44"/>
      <c r="M259" s="270" t="s">
        <v>1</v>
      </c>
      <c r="N259" s="271" t="s">
        <v>40</v>
      </c>
      <c r="O259" s="272"/>
      <c r="P259" s="273">
        <f>O259*H259</f>
        <v>0</v>
      </c>
      <c r="Q259" s="273">
        <v>0</v>
      </c>
      <c r="R259" s="273">
        <f>Q259*H259</f>
        <v>0</v>
      </c>
      <c r="S259" s="273">
        <v>0</v>
      </c>
      <c r="T259" s="27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4" t="s">
        <v>353</v>
      </c>
      <c r="AT259" s="224" t="s">
        <v>117</v>
      </c>
      <c r="AU259" s="224" t="s">
        <v>82</v>
      </c>
      <c r="AY259" s="17" t="s">
        <v>115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7" t="s">
        <v>80</v>
      </c>
      <c r="BK259" s="225">
        <f>ROUND(I259*H259,2)</f>
        <v>0</v>
      </c>
      <c r="BL259" s="17" t="s">
        <v>353</v>
      </c>
      <c r="BM259" s="224" t="s">
        <v>392</v>
      </c>
    </row>
    <row r="260" s="2" customFormat="1" ht="6.96" customHeight="1">
      <c r="A260" s="38"/>
      <c r="B260" s="66"/>
      <c r="C260" s="67"/>
      <c r="D260" s="67"/>
      <c r="E260" s="67"/>
      <c r="F260" s="67"/>
      <c r="G260" s="67"/>
      <c r="H260" s="67"/>
      <c r="I260" s="67"/>
      <c r="J260" s="67"/>
      <c r="K260" s="67"/>
      <c r="L260" s="44"/>
      <c r="M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</row>
  </sheetData>
  <sheetProtection sheet="1" autoFilter="0" formatColumns="0" formatRows="0" objects="1" scenarios="1" spinCount="100000" saltValue="zOvtb/Wuoh/ZZGW2QFMXOJv2tLym6ITfcIxdLylnPejbq1SLrrSODu3YpOMv7NMkzhilleG8vaSe1oRJDY7j6g==" hashValue="cperIwEoUWxv8RQca+a8j3V+InEYsKprSAqPuvOxbkKHDoly4IRmS7s7gYiy4/NothLjrBPYvVSBDXcgL1yR9Q==" algorithmName="SHA-512" password="CC35"/>
  <autoFilter ref="C122:K259"/>
  <mergeCells count="6">
    <mergeCell ref="E7:H7"/>
    <mergeCell ref="E16:H16"/>
    <mergeCell ref="E25:H25"/>
    <mergeCell ref="E85:H85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PREMIO\Admin</dc:creator>
  <cp:lastModifiedBy>PREMIO\Admin</cp:lastModifiedBy>
  <dcterms:created xsi:type="dcterms:W3CDTF">2022-03-10T12:47:20Z</dcterms:created>
  <dcterms:modified xsi:type="dcterms:W3CDTF">2022-03-10T12:47:23Z</dcterms:modified>
</cp:coreProperties>
</file>